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20C60361-0D1A-4841-8063-66B9358E0D0A}" xr6:coauthVersionLast="47" xr6:coauthVersionMax="47" xr10:uidLastSave="{00000000-0000-0000-0000-000000000000}"/>
  <bookViews>
    <workbookView xWindow="-120" yWindow="-120" windowWidth="24240" windowHeight="13140" tabRatio="735" firstSheet="3" activeTab="3" xr2:uid="{00000000-000D-0000-FFFF-FFFF00000000}"/>
  </bookViews>
  <sheets>
    <sheet name="Thu nội địa" sheetId="1" state="hidden" r:id="rId1"/>
    <sheet name="Bieu 54" sheetId="13" state="hidden" r:id="rId2"/>
    <sheet name="Bieu 61_Hien" sheetId="29" state="hidden" r:id="rId3"/>
    <sheet name="Biêu 63" sheetId="28" r:id="rId4"/>
  </sheets>
  <definedNames>
    <definedName name="_________a1" localSheetId="2" hidden="1">{"'Sheet1'!$L$16"}</definedName>
    <definedName name="_________a1" localSheetId="3" hidden="1">{"'Sheet1'!$L$16"}</definedName>
    <definedName name="_________a1" hidden="1">{"'Sheet1'!$L$16"}</definedName>
    <definedName name="_________PA3" localSheetId="2" hidden="1">{"'Sheet1'!$L$16"}</definedName>
    <definedName name="_________PA3" localSheetId="3" hidden="1">{"'Sheet1'!$L$16"}</definedName>
    <definedName name="_________PA3" hidden="1">{"'Sheet1'!$L$16"}</definedName>
    <definedName name="_______a1" localSheetId="2" hidden="1">{"'Sheet1'!$L$16"}</definedName>
    <definedName name="_______a1" localSheetId="3" hidden="1">{"'Sheet1'!$L$16"}</definedName>
    <definedName name="_______a1" hidden="1">{"'Sheet1'!$L$16"}</definedName>
    <definedName name="_______PA3" localSheetId="2" hidden="1">{"'Sheet1'!$L$16"}</definedName>
    <definedName name="_______PA3" localSheetId="3" hidden="1">{"'Sheet1'!$L$16"}</definedName>
    <definedName name="_______PA3" hidden="1">{"'Sheet1'!$L$16"}</definedName>
    <definedName name="______a1" localSheetId="2" hidden="1">{"'Sheet1'!$L$16"}</definedName>
    <definedName name="______a1" localSheetId="3" hidden="1">{"'Sheet1'!$L$16"}</definedName>
    <definedName name="______a1" hidden="1">{"'Sheet1'!$L$16"}</definedName>
    <definedName name="______h1" localSheetId="2" hidden="1">{"'Sheet1'!$L$16"}</definedName>
    <definedName name="______h1" localSheetId="3" hidden="1">{"'Sheet1'!$L$16"}</definedName>
    <definedName name="______h1" hidden="1">{"'Sheet1'!$L$16"}</definedName>
    <definedName name="______h10" localSheetId="2" hidden="1">{#N/A,#N/A,FALSE,"Chi tiÆt"}</definedName>
    <definedName name="______h10" localSheetId="3" hidden="1">{#N/A,#N/A,FALSE,"Chi tiÆt"}</definedName>
    <definedName name="______h10" hidden="1">{#N/A,#N/A,FALSE,"Chi tiÆt"}</definedName>
    <definedName name="______h2" localSheetId="2" hidden="1">{"'Sheet1'!$L$16"}</definedName>
    <definedName name="______h2" localSheetId="3" hidden="1">{"'Sheet1'!$L$16"}</definedName>
    <definedName name="______h2" hidden="1">{"'Sheet1'!$L$16"}</definedName>
    <definedName name="______h3" localSheetId="2" hidden="1">{"'Sheet1'!$L$16"}</definedName>
    <definedName name="______h3" localSheetId="3" hidden="1">{"'Sheet1'!$L$16"}</definedName>
    <definedName name="______h3" hidden="1">{"'Sheet1'!$L$16"}</definedName>
    <definedName name="______h5" localSheetId="2" hidden="1">{"'Sheet1'!$L$16"}</definedName>
    <definedName name="______h5" localSheetId="3" hidden="1">{"'Sheet1'!$L$16"}</definedName>
    <definedName name="______h5" hidden="1">{"'Sheet1'!$L$16"}</definedName>
    <definedName name="______h6" localSheetId="2" hidden="1">{"'Sheet1'!$L$16"}</definedName>
    <definedName name="______h6" localSheetId="3" hidden="1">{"'Sheet1'!$L$16"}</definedName>
    <definedName name="______h6" hidden="1">{"'Sheet1'!$L$16"}</definedName>
    <definedName name="______h7" localSheetId="2" hidden="1">{"'Sheet1'!$L$16"}</definedName>
    <definedName name="______h7" localSheetId="3" hidden="1">{"'Sheet1'!$L$16"}</definedName>
    <definedName name="______h7" hidden="1">{"'Sheet1'!$L$16"}</definedName>
    <definedName name="______h8" localSheetId="2" hidden="1">{"'Sheet1'!$L$16"}</definedName>
    <definedName name="______h8" localSheetId="3" hidden="1">{"'Sheet1'!$L$16"}</definedName>
    <definedName name="______h8" hidden="1">{"'Sheet1'!$L$16"}</definedName>
    <definedName name="______h9" localSheetId="2" hidden="1">{"'Sheet1'!$L$16"}</definedName>
    <definedName name="______h9" localSheetId="3" hidden="1">{"'Sheet1'!$L$16"}</definedName>
    <definedName name="______h9" hidden="1">{"'Sheet1'!$L$16"}</definedName>
    <definedName name="______NSO2" localSheetId="2" hidden="1">{"'Sheet1'!$L$16"}</definedName>
    <definedName name="______NSO2" localSheetId="3" hidden="1">{"'Sheet1'!$L$16"}</definedName>
    <definedName name="______NSO2" hidden="1">{"'Sheet1'!$L$16"}</definedName>
    <definedName name="______PA3" localSheetId="2" hidden="1">{"'Sheet1'!$L$16"}</definedName>
    <definedName name="______PA3" localSheetId="3" hidden="1">{"'Sheet1'!$L$16"}</definedName>
    <definedName name="______PA3" hidden="1">{"'Sheet1'!$L$16"}</definedName>
    <definedName name="______vl2" localSheetId="2" hidden="1">{"'Sheet1'!$L$16"}</definedName>
    <definedName name="______vl2" localSheetId="3" hidden="1">{"'Sheet1'!$L$16"}</definedName>
    <definedName name="______vl2" hidden="1">{"'Sheet1'!$L$16"}</definedName>
    <definedName name="_____a1" localSheetId="2" hidden="1">{"'Sheet1'!$L$16"}</definedName>
    <definedName name="_____a1" localSheetId="3" hidden="1">{"'Sheet1'!$L$16"}</definedName>
    <definedName name="_____a1" hidden="1">{"'Sheet1'!$L$16"}</definedName>
    <definedName name="_____h1" localSheetId="2" hidden="1">{"'Sheet1'!$L$16"}</definedName>
    <definedName name="_____h1" localSheetId="3" hidden="1">{"'Sheet1'!$L$16"}</definedName>
    <definedName name="_____h1" hidden="1">{"'Sheet1'!$L$16"}</definedName>
    <definedName name="_____h10" localSheetId="2" hidden="1">{#N/A,#N/A,FALSE,"Chi tiÆt"}</definedName>
    <definedName name="_____h10" localSheetId="3" hidden="1">{#N/A,#N/A,FALSE,"Chi tiÆt"}</definedName>
    <definedName name="_____h10" hidden="1">{#N/A,#N/A,FALSE,"Chi tiÆt"}</definedName>
    <definedName name="_____h2" localSheetId="2" hidden="1">{"'Sheet1'!$L$16"}</definedName>
    <definedName name="_____h2" localSheetId="3" hidden="1">{"'Sheet1'!$L$16"}</definedName>
    <definedName name="_____h2" hidden="1">{"'Sheet1'!$L$16"}</definedName>
    <definedName name="_____h3" localSheetId="2" hidden="1">{"'Sheet1'!$L$16"}</definedName>
    <definedName name="_____h3" localSheetId="3" hidden="1">{"'Sheet1'!$L$16"}</definedName>
    <definedName name="_____h3" hidden="1">{"'Sheet1'!$L$16"}</definedName>
    <definedName name="_____h5" localSheetId="2" hidden="1">{"'Sheet1'!$L$16"}</definedName>
    <definedName name="_____h5" localSheetId="3" hidden="1">{"'Sheet1'!$L$16"}</definedName>
    <definedName name="_____h5" hidden="1">{"'Sheet1'!$L$16"}</definedName>
    <definedName name="_____h6" localSheetId="2" hidden="1">{"'Sheet1'!$L$16"}</definedName>
    <definedName name="_____h6" localSheetId="3" hidden="1">{"'Sheet1'!$L$16"}</definedName>
    <definedName name="_____h6" hidden="1">{"'Sheet1'!$L$16"}</definedName>
    <definedName name="_____h7" localSheetId="2" hidden="1">{"'Sheet1'!$L$16"}</definedName>
    <definedName name="_____h7" localSheetId="3" hidden="1">{"'Sheet1'!$L$16"}</definedName>
    <definedName name="_____h7" hidden="1">{"'Sheet1'!$L$16"}</definedName>
    <definedName name="_____h8" localSheetId="2" hidden="1">{"'Sheet1'!$L$16"}</definedName>
    <definedName name="_____h8" localSheetId="3" hidden="1">{"'Sheet1'!$L$16"}</definedName>
    <definedName name="_____h8" hidden="1">{"'Sheet1'!$L$16"}</definedName>
    <definedName name="_____h9" localSheetId="2" hidden="1">{"'Sheet1'!$L$16"}</definedName>
    <definedName name="_____h9" localSheetId="3" hidden="1">{"'Sheet1'!$L$16"}</definedName>
    <definedName name="_____h9" hidden="1">{"'Sheet1'!$L$16"}</definedName>
    <definedName name="_____NSO2" localSheetId="2" hidden="1">{"'Sheet1'!$L$16"}</definedName>
    <definedName name="_____NSO2" localSheetId="3" hidden="1">{"'Sheet1'!$L$16"}</definedName>
    <definedName name="_____NSO2" hidden="1">{"'Sheet1'!$L$16"}</definedName>
    <definedName name="_____PA3" localSheetId="2" hidden="1">{"'Sheet1'!$L$16"}</definedName>
    <definedName name="_____PA3" localSheetId="3" hidden="1">{"'Sheet1'!$L$16"}</definedName>
    <definedName name="_____PA3" hidden="1">{"'Sheet1'!$L$16"}</definedName>
    <definedName name="_____vl2" localSheetId="2" hidden="1">{"'Sheet1'!$L$16"}</definedName>
    <definedName name="_____vl2" localSheetId="3" hidden="1">{"'Sheet1'!$L$16"}</definedName>
    <definedName name="_____vl2" hidden="1">{"'Sheet1'!$L$16"}</definedName>
    <definedName name="____ban2" localSheetId="2" hidden="1">{"'Sheet1'!$L$16"}</definedName>
    <definedName name="____ban2" localSheetId="3" hidden="1">{"'Sheet1'!$L$16"}</definedName>
    <definedName name="____ban2" hidden="1">{"'Sheet1'!$L$16"}</definedName>
    <definedName name="____cep1" localSheetId="2" hidden="1">{"'Sheet1'!$L$16"}</definedName>
    <definedName name="____cep1" localSheetId="3" hidden="1">{"'Sheet1'!$L$16"}</definedName>
    <definedName name="____cep1" hidden="1">{"'Sheet1'!$L$16"}</definedName>
    <definedName name="____Coc39" localSheetId="2" hidden="1">{"'Sheet1'!$L$16"}</definedName>
    <definedName name="____Coc39" localSheetId="3" hidden="1">{"'Sheet1'!$L$16"}</definedName>
    <definedName name="____Coc39" hidden="1">{"'Sheet1'!$L$16"}</definedName>
    <definedName name="____Goi8" localSheetId="2" hidden="1">{"'Sheet1'!$L$16"}</definedName>
    <definedName name="____Goi8" localSheetId="3" hidden="1">{"'Sheet1'!$L$16"}</definedName>
    <definedName name="____Goi8" hidden="1">{"'Sheet1'!$L$16"}</definedName>
    <definedName name="____h1" localSheetId="2" hidden="1">{"'Sheet1'!$L$16"}</definedName>
    <definedName name="____h1" localSheetId="3" hidden="1">{"'Sheet1'!$L$16"}</definedName>
    <definedName name="____h1" hidden="1">{"'Sheet1'!$L$16"}</definedName>
    <definedName name="____h10" localSheetId="2" hidden="1">{#N/A,#N/A,FALSE,"Chi tiÆt"}</definedName>
    <definedName name="____h10" localSheetId="3" hidden="1">{#N/A,#N/A,FALSE,"Chi tiÆt"}</definedName>
    <definedName name="____h10" hidden="1">{#N/A,#N/A,FALSE,"Chi tiÆt"}</definedName>
    <definedName name="____h2" localSheetId="2" hidden="1">{"'Sheet1'!$L$16"}</definedName>
    <definedName name="____h2" localSheetId="3" hidden="1">{"'Sheet1'!$L$16"}</definedName>
    <definedName name="____h2" hidden="1">{"'Sheet1'!$L$16"}</definedName>
    <definedName name="____h3" localSheetId="2" hidden="1">{"'Sheet1'!$L$16"}</definedName>
    <definedName name="____h3" localSheetId="3" hidden="1">{"'Sheet1'!$L$16"}</definedName>
    <definedName name="____h3" hidden="1">{"'Sheet1'!$L$16"}</definedName>
    <definedName name="____h5" localSheetId="2" hidden="1">{"'Sheet1'!$L$16"}</definedName>
    <definedName name="____h5" localSheetId="3" hidden="1">{"'Sheet1'!$L$16"}</definedName>
    <definedName name="____h5" hidden="1">{"'Sheet1'!$L$16"}</definedName>
    <definedName name="____h6" localSheetId="2" hidden="1">{"'Sheet1'!$L$16"}</definedName>
    <definedName name="____h6" localSheetId="3" hidden="1">{"'Sheet1'!$L$16"}</definedName>
    <definedName name="____h6" hidden="1">{"'Sheet1'!$L$16"}</definedName>
    <definedName name="____h7" localSheetId="2" hidden="1">{"'Sheet1'!$L$16"}</definedName>
    <definedName name="____h7" localSheetId="3" hidden="1">{"'Sheet1'!$L$16"}</definedName>
    <definedName name="____h7" hidden="1">{"'Sheet1'!$L$16"}</definedName>
    <definedName name="____h8" localSheetId="2" hidden="1">{"'Sheet1'!$L$16"}</definedName>
    <definedName name="____h8" localSheetId="3" hidden="1">{"'Sheet1'!$L$16"}</definedName>
    <definedName name="____h8" hidden="1">{"'Sheet1'!$L$16"}</definedName>
    <definedName name="____h9" localSheetId="2" hidden="1">{"'Sheet1'!$L$16"}</definedName>
    <definedName name="____h9" localSheetId="3" hidden="1">{"'Sheet1'!$L$16"}</definedName>
    <definedName name="____h9" hidden="1">{"'Sheet1'!$L$16"}</definedName>
    <definedName name="____HUY1" localSheetId="2" hidden="1">{"'Sheet1'!$L$16"}</definedName>
    <definedName name="____HUY1" localSheetId="3" hidden="1">{"'Sheet1'!$L$16"}</definedName>
    <definedName name="____HUY1" hidden="1">{"'Sheet1'!$L$16"}</definedName>
    <definedName name="____HUY2" localSheetId="2" hidden="1">{"'Sheet1'!$L$16"}</definedName>
    <definedName name="____HUY2" localSheetId="3" hidden="1">{"'Sheet1'!$L$16"}</definedName>
    <definedName name="____HUY2" hidden="1">{"'Sheet1'!$L$16"}</definedName>
    <definedName name="____Lan1" localSheetId="2" hidden="1">{"'Sheet1'!$L$16"}</definedName>
    <definedName name="____Lan1" localSheetId="3" hidden="1">{"'Sheet1'!$L$16"}</definedName>
    <definedName name="____Lan1" hidden="1">{"'Sheet1'!$L$16"}</definedName>
    <definedName name="____LAN3" localSheetId="2" hidden="1">{"'Sheet1'!$L$16"}</definedName>
    <definedName name="____LAN3" localSheetId="3" hidden="1">{"'Sheet1'!$L$16"}</definedName>
    <definedName name="____LAN3" hidden="1">{"'Sheet1'!$L$16"}</definedName>
    <definedName name="____lk2" localSheetId="2" hidden="1">{"'Sheet1'!$L$16"}</definedName>
    <definedName name="____lk2" localSheetId="3" hidden="1">{"'Sheet1'!$L$16"}</definedName>
    <definedName name="____lk2" hidden="1">{"'Sheet1'!$L$16"}</definedName>
    <definedName name="____NSO2" localSheetId="2" hidden="1">{"'Sheet1'!$L$16"}</definedName>
    <definedName name="____NSO2" localSheetId="3" hidden="1">{"'Sheet1'!$L$16"}</definedName>
    <definedName name="____NSO2" hidden="1">{"'Sheet1'!$L$16"}</definedName>
    <definedName name="____PA3" localSheetId="2" hidden="1">{"'Sheet1'!$L$16"}</definedName>
    <definedName name="____PA3" localSheetId="3" hidden="1">{"'Sheet1'!$L$16"}</definedName>
    <definedName name="____PA3" hidden="1">{"'Sheet1'!$L$16"}</definedName>
    <definedName name="____Pl2" localSheetId="2" hidden="1">{"'Sheet1'!$L$16"}</definedName>
    <definedName name="____Pl2" localSheetId="3" hidden="1">{"'Sheet1'!$L$16"}</definedName>
    <definedName name="____Pl2" hidden="1">{"'Sheet1'!$L$16"}</definedName>
    <definedName name="____Tru21" localSheetId="2" hidden="1">{"'Sheet1'!$L$16"}</definedName>
    <definedName name="____Tru21" localSheetId="3" hidden="1">{"'Sheet1'!$L$16"}</definedName>
    <definedName name="____Tru21" hidden="1">{"'Sheet1'!$L$16"}</definedName>
    <definedName name="____tt3" localSheetId="2" hidden="1">{"'Sheet1'!$L$16"}</definedName>
    <definedName name="____tt3" localSheetId="3" hidden="1">{"'Sheet1'!$L$16"}</definedName>
    <definedName name="____tt3" hidden="1">{"'Sheet1'!$L$16"}</definedName>
    <definedName name="____TT31" localSheetId="2" hidden="1">{"'Sheet1'!$L$16"}</definedName>
    <definedName name="____TT31" localSheetId="3" hidden="1">{"'Sheet1'!$L$16"}</definedName>
    <definedName name="____TT31" hidden="1">{"'Sheet1'!$L$16"}</definedName>
    <definedName name="____vl2" localSheetId="2" hidden="1">{"'Sheet1'!$L$16"}</definedName>
    <definedName name="____vl2" localSheetId="3" hidden="1">{"'Sheet1'!$L$16"}</definedName>
    <definedName name="____vl2" hidden="1">{"'Sheet1'!$L$16"}</definedName>
    <definedName name="____VM2" localSheetId="2" hidden="1">{"'Sheet1'!$L$16"}</definedName>
    <definedName name="____VM2" localSheetId="3" hidden="1">{"'Sheet1'!$L$16"}</definedName>
    <definedName name="____VM2" hidden="1">{"'Sheet1'!$L$16"}</definedName>
    <definedName name="___a1" localSheetId="2" hidden="1">{"'Sheet1'!$L$16"}</definedName>
    <definedName name="___a1" localSheetId="3" hidden="1">{"'Sheet1'!$L$16"}</definedName>
    <definedName name="___a1" hidden="1">{"'Sheet1'!$L$16"}</definedName>
    <definedName name="___ban2" localSheetId="2" hidden="1">{"'Sheet1'!$L$16"}</definedName>
    <definedName name="___ban2" localSheetId="3" hidden="1">{"'Sheet1'!$L$16"}</definedName>
    <definedName name="___ban2" hidden="1">{"'Sheet1'!$L$16"}</definedName>
    <definedName name="___cep1" localSheetId="2" hidden="1">{"'Sheet1'!$L$16"}</definedName>
    <definedName name="___cep1" localSheetId="3" hidden="1">{"'Sheet1'!$L$16"}</definedName>
    <definedName name="___cep1" hidden="1">{"'Sheet1'!$L$16"}</definedName>
    <definedName name="___Coc39" localSheetId="2" hidden="1">{"'Sheet1'!$L$16"}</definedName>
    <definedName name="___Coc39" localSheetId="3" hidden="1">{"'Sheet1'!$L$16"}</definedName>
    <definedName name="___Coc39" hidden="1">{"'Sheet1'!$L$16"}</definedName>
    <definedName name="___Goi8" localSheetId="2" hidden="1">{"'Sheet1'!$L$16"}</definedName>
    <definedName name="___Goi8" localSheetId="3" hidden="1">{"'Sheet1'!$L$16"}</definedName>
    <definedName name="___Goi8" hidden="1">{"'Sheet1'!$L$16"}</definedName>
    <definedName name="___h1" localSheetId="2" hidden="1">{"'Sheet1'!$L$16"}</definedName>
    <definedName name="___h1" localSheetId="3" hidden="1">{"'Sheet1'!$L$16"}</definedName>
    <definedName name="___h1" hidden="1">{"'Sheet1'!$L$16"}</definedName>
    <definedName name="___h10" localSheetId="2" hidden="1">{#N/A,#N/A,FALSE,"Chi tiÆt"}</definedName>
    <definedName name="___h10" localSheetId="3" hidden="1">{#N/A,#N/A,FALSE,"Chi tiÆt"}</definedName>
    <definedName name="___h10" hidden="1">{#N/A,#N/A,FALSE,"Chi tiÆt"}</definedName>
    <definedName name="___h2" localSheetId="2" hidden="1">{"'Sheet1'!$L$16"}</definedName>
    <definedName name="___h2" localSheetId="3" hidden="1">{"'Sheet1'!$L$16"}</definedName>
    <definedName name="___h2" hidden="1">{"'Sheet1'!$L$16"}</definedName>
    <definedName name="___h3" localSheetId="2" hidden="1">{"'Sheet1'!$L$16"}</definedName>
    <definedName name="___h3" localSheetId="3" hidden="1">{"'Sheet1'!$L$16"}</definedName>
    <definedName name="___h3" hidden="1">{"'Sheet1'!$L$16"}</definedName>
    <definedName name="___h5" localSheetId="2" hidden="1">{"'Sheet1'!$L$16"}</definedName>
    <definedName name="___h5" localSheetId="3" hidden="1">{"'Sheet1'!$L$16"}</definedName>
    <definedName name="___h5" hidden="1">{"'Sheet1'!$L$16"}</definedName>
    <definedName name="___h6" localSheetId="2" hidden="1">{"'Sheet1'!$L$16"}</definedName>
    <definedName name="___h6" localSheetId="3" hidden="1">{"'Sheet1'!$L$16"}</definedName>
    <definedName name="___h6" hidden="1">{"'Sheet1'!$L$16"}</definedName>
    <definedName name="___h7" localSheetId="2" hidden="1">{"'Sheet1'!$L$16"}</definedName>
    <definedName name="___h7" localSheetId="3" hidden="1">{"'Sheet1'!$L$16"}</definedName>
    <definedName name="___h7" hidden="1">{"'Sheet1'!$L$16"}</definedName>
    <definedName name="___h8" localSheetId="2" hidden="1">{"'Sheet1'!$L$16"}</definedName>
    <definedName name="___h8" localSheetId="3" hidden="1">{"'Sheet1'!$L$16"}</definedName>
    <definedName name="___h8" hidden="1">{"'Sheet1'!$L$16"}</definedName>
    <definedName name="___h9" localSheetId="2" hidden="1">{"'Sheet1'!$L$16"}</definedName>
    <definedName name="___h9" localSheetId="3" hidden="1">{"'Sheet1'!$L$16"}</definedName>
    <definedName name="___h9" hidden="1">{"'Sheet1'!$L$16"}</definedName>
    <definedName name="___HUY1" localSheetId="2" hidden="1">{"'Sheet1'!$L$16"}</definedName>
    <definedName name="___HUY1" localSheetId="3" hidden="1">{"'Sheet1'!$L$16"}</definedName>
    <definedName name="___HUY1" hidden="1">{"'Sheet1'!$L$16"}</definedName>
    <definedName name="___HUY2" localSheetId="2" hidden="1">{"'Sheet1'!$L$16"}</definedName>
    <definedName name="___HUY2" localSheetId="3" hidden="1">{"'Sheet1'!$L$16"}</definedName>
    <definedName name="___HUY2" hidden="1">{"'Sheet1'!$L$16"}</definedName>
    <definedName name="___Lan1" localSheetId="2" hidden="1">{"'Sheet1'!$L$16"}</definedName>
    <definedName name="___Lan1" localSheetId="3" hidden="1">{"'Sheet1'!$L$16"}</definedName>
    <definedName name="___Lan1" hidden="1">{"'Sheet1'!$L$16"}</definedName>
    <definedName name="___LAN3" localSheetId="2" hidden="1">{"'Sheet1'!$L$16"}</definedName>
    <definedName name="___LAN3" localSheetId="3" hidden="1">{"'Sheet1'!$L$16"}</definedName>
    <definedName name="___LAN3" hidden="1">{"'Sheet1'!$L$16"}</definedName>
    <definedName name="___lk2" localSheetId="2" hidden="1">{"'Sheet1'!$L$16"}</definedName>
    <definedName name="___lk2" localSheetId="3" hidden="1">{"'Sheet1'!$L$16"}</definedName>
    <definedName name="___lk2" hidden="1">{"'Sheet1'!$L$16"}</definedName>
    <definedName name="___NSO2" localSheetId="2" hidden="1">{"'Sheet1'!$L$16"}</definedName>
    <definedName name="___NSO2" localSheetId="3" hidden="1">{"'Sheet1'!$L$16"}</definedName>
    <definedName name="___NSO2" hidden="1">{"'Sheet1'!$L$16"}</definedName>
    <definedName name="___PA3" localSheetId="2" hidden="1">{"'Sheet1'!$L$16"}</definedName>
    <definedName name="___PA3" localSheetId="3" hidden="1">{"'Sheet1'!$L$16"}</definedName>
    <definedName name="___PA3" hidden="1">{"'Sheet1'!$L$16"}</definedName>
    <definedName name="___Pl2" localSheetId="2" hidden="1">{"'Sheet1'!$L$16"}</definedName>
    <definedName name="___Pl2" localSheetId="3" hidden="1">{"'Sheet1'!$L$16"}</definedName>
    <definedName name="___Pl2" hidden="1">{"'Sheet1'!$L$16"}</definedName>
    <definedName name="___Tru21" localSheetId="2" hidden="1">{"'Sheet1'!$L$16"}</definedName>
    <definedName name="___Tru21" localSheetId="3" hidden="1">{"'Sheet1'!$L$16"}</definedName>
    <definedName name="___Tru21" hidden="1">{"'Sheet1'!$L$16"}</definedName>
    <definedName name="___tt3" localSheetId="2" hidden="1">{"'Sheet1'!$L$16"}</definedName>
    <definedName name="___tt3" localSheetId="3" hidden="1">{"'Sheet1'!$L$16"}</definedName>
    <definedName name="___tt3" hidden="1">{"'Sheet1'!$L$16"}</definedName>
    <definedName name="___TT31" localSheetId="2" hidden="1">{"'Sheet1'!$L$16"}</definedName>
    <definedName name="___TT31" localSheetId="3" hidden="1">{"'Sheet1'!$L$16"}</definedName>
    <definedName name="___TT31" hidden="1">{"'Sheet1'!$L$16"}</definedName>
    <definedName name="___vl2" localSheetId="2" hidden="1">{"'Sheet1'!$L$16"}</definedName>
    <definedName name="___vl2" localSheetId="3" hidden="1">{"'Sheet1'!$L$16"}</definedName>
    <definedName name="___vl2" hidden="1">{"'Sheet1'!$L$16"}</definedName>
    <definedName name="___VM2" localSheetId="2" hidden="1">{"'Sheet1'!$L$16"}</definedName>
    <definedName name="___VM2" localSheetId="3" hidden="1">{"'Sheet1'!$L$16"}</definedName>
    <definedName name="___VM2" hidden="1">{"'Sheet1'!$L$16"}</definedName>
    <definedName name="__a1" localSheetId="2" hidden="1">{"'Sheet1'!$L$16"}</definedName>
    <definedName name="__a1" localSheetId="3" hidden="1">{"'Sheet1'!$L$16"}</definedName>
    <definedName name="__a1" hidden="1">{"'Sheet1'!$L$16"}</definedName>
    <definedName name="__ban2" localSheetId="2" hidden="1">{"'Sheet1'!$L$16"}</definedName>
    <definedName name="__ban2" localSheetId="3" hidden="1">{"'Sheet1'!$L$16"}</definedName>
    <definedName name="__ban2" hidden="1">{"'Sheet1'!$L$16"}</definedName>
    <definedName name="__cep1" localSheetId="2" hidden="1">{"'Sheet1'!$L$16"}</definedName>
    <definedName name="__cep1" localSheetId="3" hidden="1">{"'Sheet1'!$L$16"}</definedName>
    <definedName name="__cep1" hidden="1">{"'Sheet1'!$L$16"}</definedName>
    <definedName name="__Coc39" localSheetId="2" hidden="1">{"'Sheet1'!$L$16"}</definedName>
    <definedName name="__Coc39" localSheetId="3" hidden="1">{"'Sheet1'!$L$16"}</definedName>
    <definedName name="__Coc39" hidden="1">{"'Sheet1'!$L$16"}</definedName>
    <definedName name="__Goi8" localSheetId="2" hidden="1">{"'Sheet1'!$L$16"}</definedName>
    <definedName name="__Goi8" localSheetId="3" hidden="1">{"'Sheet1'!$L$16"}</definedName>
    <definedName name="__Goi8" hidden="1">{"'Sheet1'!$L$16"}</definedName>
    <definedName name="__h1" localSheetId="2" hidden="1">{"'Sheet1'!$L$16"}</definedName>
    <definedName name="__h1" localSheetId="3" hidden="1">{"'Sheet1'!$L$16"}</definedName>
    <definedName name="__h1" hidden="1">{"'Sheet1'!$L$16"}</definedName>
    <definedName name="__h10" localSheetId="2" hidden="1">{#N/A,#N/A,FALSE,"Chi tiÆt"}</definedName>
    <definedName name="__h10" localSheetId="3" hidden="1">{#N/A,#N/A,FALSE,"Chi tiÆt"}</definedName>
    <definedName name="__h10" hidden="1">{#N/A,#N/A,FALSE,"Chi tiÆt"}</definedName>
    <definedName name="__h2" localSheetId="2" hidden="1">{"'Sheet1'!$L$16"}</definedName>
    <definedName name="__h2" localSheetId="3" hidden="1">{"'Sheet1'!$L$16"}</definedName>
    <definedName name="__h2" hidden="1">{"'Sheet1'!$L$16"}</definedName>
    <definedName name="__h3" localSheetId="2" hidden="1">{"'Sheet1'!$L$16"}</definedName>
    <definedName name="__h3" localSheetId="3" hidden="1">{"'Sheet1'!$L$16"}</definedName>
    <definedName name="__h3" hidden="1">{"'Sheet1'!$L$16"}</definedName>
    <definedName name="__h5" localSheetId="2" hidden="1">{"'Sheet1'!$L$16"}</definedName>
    <definedName name="__h5" localSheetId="3" hidden="1">{"'Sheet1'!$L$16"}</definedName>
    <definedName name="__h5" hidden="1">{"'Sheet1'!$L$16"}</definedName>
    <definedName name="__h6" localSheetId="2" hidden="1">{"'Sheet1'!$L$16"}</definedName>
    <definedName name="__h6" localSheetId="3" hidden="1">{"'Sheet1'!$L$16"}</definedName>
    <definedName name="__h6" hidden="1">{"'Sheet1'!$L$16"}</definedName>
    <definedName name="__h7" localSheetId="2" hidden="1">{"'Sheet1'!$L$16"}</definedName>
    <definedName name="__h7" localSheetId="3" hidden="1">{"'Sheet1'!$L$16"}</definedName>
    <definedName name="__h7" hidden="1">{"'Sheet1'!$L$16"}</definedName>
    <definedName name="__h8" localSheetId="2" hidden="1">{"'Sheet1'!$L$16"}</definedName>
    <definedName name="__h8" localSheetId="3" hidden="1">{"'Sheet1'!$L$16"}</definedName>
    <definedName name="__h8" hidden="1">{"'Sheet1'!$L$16"}</definedName>
    <definedName name="__h9" localSheetId="2" hidden="1">{"'Sheet1'!$L$16"}</definedName>
    <definedName name="__h9" localSheetId="3" hidden="1">{"'Sheet1'!$L$16"}</definedName>
    <definedName name="__h9" hidden="1">{"'Sheet1'!$L$16"}</definedName>
    <definedName name="__HUY1" localSheetId="2" hidden="1">{"'Sheet1'!$L$16"}</definedName>
    <definedName name="__HUY1" localSheetId="3" hidden="1">{"'Sheet1'!$L$16"}</definedName>
    <definedName name="__HUY1" hidden="1">{"'Sheet1'!$L$16"}</definedName>
    <definedName name="__HUY2" localSheetId="2" hidden="1">{"'Sheet1'!$L$16"}</definedName>
    <definedName name="__HUY2" localSheetId="3" hidden="1">{"'Sheet1'!$L$16"}</definedName>
    <definedName name="__HUY2" hidden="1">{"'Sheet1'!$L$16"}</definedName>
    <definedName name="__Lan1" localSheetId="2" hidden="1">{"'Sheet1'!$L$16"}</definedName>
    <definedName name="__Lan1" localSheetId="3" hidden="1">{"'Sheet1'!$L$16"}</definedName>
    <definedName name="__Lan1" hidden="1">{"'Sheet1'!$L$16"}</definedName>
    <definedName name="__LAN3" localSheetId="2" hidden="1">{"'Sheet1'!$L$16"}</definedName>
    <definedName name="__LAN3" localSheetId="3" hidden="1">{"'Sheet1'!$L$16"}</definedName>
    <definedName name="__LAN3" hidden="1">{"'Sheet1'!$L$16"}</definedName>
    <definedName name="__lk2" localSheetId="2" hidden="1">{"'Sheet1'!$L$16"}</definedName>
    <definedName name="__lk2" localSheetId="3" hidden="1">{"'Sheet1'!$L$16"}</definedName>
    <definedName name="__lk2" hidden="1">{"'Sheet1'!$L$16"}</definedName>
    <definedName name="__NSO2" localSheetId="2" hidden="1">{"'Sheet1'!$L$16"}</definedName>
    <definedName name="__NSO2" localSheetId="3" hidden="1">{"'Sheet1'!$L$16"}</definedName>
    <definedName name="__NSO2" hidden="1">{"'Sheet1'!$L$16"}</definedName>
    <definedName name="__PA3" localSheetId="2" hidden="1">{"'Sheet1'!$L$16"}</definedName>
    <definedName name="__PA3" localSheetId="3" hidden="1">{"'Sheet1'!$L$16"}</definedName>
    <definedName name="__PA3" hidden="1">{"'Sheet1'!$L$16"}</definedName>
    <definedName name="__Pl2" localSheetId="2" hidden="1">{"'Sheet1'!$L$16"}</definedName>
    <definedName name="__Pl2" localSheetId="3" hidden="1">{"'Sheet1'!$L$16"}</definedName>
    <definedName name="__Pl2" hidden="1">{"'Sheet1'!$L$16"}</definedName>
    <definedName name="__Tru21" localSheetId="2" hidden="1">{"'Sheet1'!$L$16"}</definedName>
    <definedName name="__Tru21" localSheetId="3" hidden="1">{"'Sheet1'!$L$16"}</definedName>
    <definedName name="__Tru21" hidden="1">{"'Sheet1'!$L$16"}</definedName>
    <definedName name="__tt3" localSheetId="2" hidden="1">{"'Sheet1'!$L$16"}</definedName>
    <definedName name="__tt3" localSheetId="3" hidden="1">{"'Sheet1'!$L$16"}</definedName>
    <definedName name="__tt3" hidden="1">{"'Sheet1'!$L$16"}</definedName>
    <definedName name="__TT31" localSheetId="2" hidden="1">{"'Sheet1'!$L$16"}</definedName>
    <definedName name="__TT31" localSheetId="3" hidden="1">{"'Sheet1'!$L$16"}</definedName>
    <definedName name="__TT31" hidden="1">{"'Sheet1'!$L$16"}</definedName>
    <definedName name="__vl2" localSheetId="2" hidden="1">{"'Sheet1'!$L$16"}</definedName>
    <definedName name="__vl2" localSheetId="3" hidden="1">{"'Sheet1'!$L$16"}</definedName>
    <definedName name="__vl2" hidden="1">{"'Sheet1'!$L$16"}</definedName>
    <definedName name="__VM2" localSheetId="2" hidden="1">{"'Sheet1'!$L$16"}</definedName>
    <definedName name="__VM2" localSheetId="3" hidden="1">{"'Sheet1'!$L$16"}</definedName>
    <definedName name="__VM2" hidden="1">{"'Sheet1'!$L$16"}</definedName>
    <definedName name="_ban2" localSheetId="2" hidden="1">{"'Sheet1'!$L$16"}</definedName>
    <definedName name="_ban2" localSheetId="3" hidden="1">{"'Sheet1'!$L$16"}</definedName>
    <definedName name="_ban2" hidden="1">{"'Sheet1'!$L$16"}</definedName>
    <definedName name="_cep1" localSheetId="2" hidden="1">{"'Sheet1'!$L$16"}</definedName>
    <definedName name="_cep1" localSheetId="3" hidden="1">{"'Sheet1'!$L$16"}</definedName>
    <definedName name="_cep1" hidden="1">{"'Sheet1'!$L$16"}</definedName>
    <definedName name="_Coc39" localSheetId="2" hidden="1">{"'Sheet1'!$L$16"}</definedName>
    <definedName name="_Coc39" localSheetId="3" hidden="1">{"'Sheet1'!$L$16"}</definedName>
    <definedName name="_Coc39" hidden="1">{"'Sheet1'!$L$16"}</definedName>
    <definedName name="_xlnm._FilterDatabase" localSheetId="1" hidden="1">'Bieu 54'!$A$13:$AC$161</definedName>
    <definedName name="_Goi8" localSheetId="2" hidden="1">{"'Sheet1'!$L$16"}</definedName>
    <definedName name="_Goi8" localSheetId="3" hidden="1">{"'Sheet1'!$L$16"}</definedName>
    <definedName name="_Goi8" hidden="1">{"'Sheet1'!$L$16"}</definedName>
    <definedName name="_h1" localSheetId="2" hidden="1">{"'Sheet1'!$L$16"}</definedName>
    <definedName name="_h1" localSheetId="3" hidden="1">{"'Sheet1'!$L$16"}</definedName>
    <definedName name="_h1" hidden="1">{"'Sheet1'!$L$16"}</definedName>
    <definedName name="_h10" localSheetId="2" hidden="1">{#N/A,#N/A,FALSE,"Chi tiÆt"}</definedName>
    <definedName name="_h10" localSheetId="3" hidden="1">{#N/A,#N/A,FALSE,"Chi tiÆt"}</definedName>
    <definedName name="_h10" hidden="1">{#N/A,#N/A,FALSE,"Chi tiÆt"}</definedName>
    <definedName name="_h2" localSheetId="2" hidden="1">{"'Sheet1'!$L$16"}</definedName>
    <definedName name="_h2" localSheetId="3" hidden="1">{"'Sheet1'!$L$16"}</definedName>
    <definedName name="_h2" hidden="1">{"'Sheet1'!$L$16"}</definedName>
    <definedName name="_h3" localSheetId="2" hidden="1">{"'Sheet1'!$L$16"}</definedName>
    <definedName name="_h3" localSheetId="3" hidden="1">{"'Sheet1'!$L$16"}</definedName>
    <definedName name="_h3" hidden="1">{"'Sheet1'!$L$16"}</definedName>
    <definedName name="_h5" localSheetId="2" hidden="1">{"'Sheet1'!$L$16"}</definedName>
    <definedName name="_h5" localSheetId="3" hidden="1">{"'Sheet1'!$L$16"}</definedName>
    <definedName name="_h5" hidden="1">{"'Sheet1'!$L$16"}</definedName>
    <definedName name="_h6" localSheetId="2" hidden="1">{"'Sheet1'!$L$16"}</definedName>
    <definedName name="_h6" localSheetId="3" hidden="1">{"'Sheet1'!$L$16"}</definedName>
    <definedName name="_h6" hidden="1">{"'Sheet1'!$L$16"}</definedName>
    <definedName name="_h7" localSheetId="2" hidden="1">{"'Sheet1'!$L$16"}</definedName>
    <definedName name="_h7" localSheetId="3" hidden="1">{"'Sheet1'!$L$16"}</definedName>
    <definedName name="_h7" hidden="1">{"'Sheet1'!$L$16"}</definedName>
    <definedName name="_h8" localSheetId="2" hidden="1">{"'Sheet1'!$L$16"}</definedName>
    <definedName name="_h8" localSheetId="3" hidden="1">{"'Sheet1'!$L$16"}</definedName>
    <definedName name="_h8" hidden="1">{"'Sheet1'!$L$16"}</definedName>
    <definedName name="_h9" localSheetId="2" hidden="1">{"'Sheet1'!$L$16"}</definedName>
    <definedName name="_h9" localSheetId="3" hidden="1">{"'Sheet1'!$L$16"}</definedName>
    <definedName name="_h9" hidden="1">{"'Sheet1'!$L$16"}</definedName>
    <definedName name="_HUY1" localSheetId="2" hidden="1">{"'Sheet1'!$L$16"}</definedName>
    <definedName name="_HUY1" localSheetId="3" hidden="1">{"'Sheet1'!$L$16"}</definedName>
    <definedName name="_HUY1" hidden="1">{"'Sheet1'!$L$16"}</definedName>
    <definedName name="_HUY2" localSheetId="2" hidden="1">{"'Sheet1'!$L$16"}</definedName>
    <definedName name="_HUY2" localSheetId="3" hidden="1">{"'Sheet1'!$L$16"}</definedName>
    <definedName name="_HUY2" hidden="1">{"'Sheet1'!$L$16"}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an1" localSheetId="2" hidden="1">{"'Sheet1'!$L$16"}</definedName>
    <definedName name="_Lan1" localSheetId="3" hidden="1">{"'Sheet1'!$L$16"}</definedName>
    <definedName name="_Lan1" hidden="1">{"'Sheet1'!$L$16"}</definedName>
    <definedName name="_LAN3" localSheetId="2" hidden="1">{"'Sheet1'!$L$16"}</definedName>
    <definedName name="_LAN3" localSheetId="3" hidden="1">{"'Sheet1'!$L$16"}</definedName>
    <definedName name="_LAN3" hidden="1">{"'Sheet1'!$L$16"}</definedName>
    <definedName name="_lk2" localSheetId="2" hidden="1">{"'Sheet1'!$L$16"}</definedName>
    <definedName name="_lk2" localSheetId="3" hidden="1">{"'Sheet1'!$L$16"}</definedName>
    <definedName name="_lk2" hidden="1">{"'Sheet1'!$L$16"}</definedName>
    <definedName name="_NSO2" localSheetId="2" hidden="1">{"'Sheet1'!$L$16"}</definedName>
    <definedName name="_NSO2" localSheetId="3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2" hidden="1">{"'Sheet1'!$L$16"}</definedName>
    <definedName name="_PA3" localSheetId="3" hidden="1">{"'Sheet1'!$L$16"}</definedName>
    <definedName name="_PA3" hidden="1">{"'Sheet1'!$L$16"}</definedName>
    <definedName name="_Pl2" localSheetId="2" hidden="1">{"'Sheet1'!$L$16"}</definedName>
    <definedName name="_Pl2" localSheetId="3" hidden="1">{"'Sheet1'!$L$16"}</definedName>
    <definedName name="_Pl2" hidden="1">{"'Sheet1'!$L$16"}</definedName>
    <definedName name="_Sort" localSheetId="2" hidden="1">#REF!</definedName>
    <definedName name="_Sort" hidden="1">#REF!</definedName>
    <definedName name="_Tru21" localSheetId="2" hidden="1">{"'Sheet1'!$L$16"}</definedName>
    <definedName name="_Tru21" localSheetId="3" hidden="1">{"'Sheet1'!$L$16"}</definedName>
    <definedName name="_Tru21" hidden="1">{"'Sheet1'!$L$16"}</definedName>
    <definedName name="_tt3" localSheetId="2" hidden="1">{"'Sheet1'!$L$16"}</definedName>
    <definedName name="_tt3" localSheetId="3" hidden="1">{"'Sheet1'!$L$16"}</definedName>
    <definedName name="_tt3" hidden="1">{"'Sheet1'!$L$16"}</definedName>
    <definedName name="_TT31" localSheetId="2" hidden="1">{"'Sheet1'!$L$16"}</definedName>
    <definedName name="_TT31" localSheetId="3" hidden="1">{"'Sheet1'!$L$16"}</definedName>
    <definedName name="_TT31" hidden="1">{"'Sheet1'!$L$16"}</definedName>
    <definedName name="_vl2" localSheetId="2" hidden="1">{"'Sheet1'!$L$16"}</definedName>
    <definedName name="_vl2" localSheetId="3" hidden="1">{"'Sheet1'!$L$16"}</definedName>
    <definedName name="_vl2" hidden="1">{"'Sheet1'!$L$16"}</definedName>
    <definedName name="_VM2" localSheetId="2" hidden="1">{"'Sheet1'!$L$16"}</definedName>
    <definedName name="_VM2" localSheetId="3" hidden="1">{"'Sheet1'!$L$16"}</definedName>
    <definedName name="_VM2" hidden="1">{"'Sheet1'!$L$16"}</definedName>
    <definedName name="â" localSheetId="2" hidden="1">{"'Sheet1'!$L$16"}</definedName>
    <definedName name="â" localSheetId="3" hidden="1">{"'Sheet1'!$L$16"}</definedName>
    <definedName name="â" hidden="1">{"'Sheet1'!$L$16"}</definedName>
    <definedName name="AccessDatabase" hidden="1">"C:\My Documents\LeBinh\Xls\VP Cong ty\FORM.mdb"</definedName>
    <definedName name="ADADADD" localSheetId="2" hidden="1">{"'Sheet1'!$L$16"}</definedName>
    <definedName name="ADADADD" localSheetId="3" hidden="1">{"'Sheet1'!$L$16"}</definedName>
    <definedName name="ADADADD" hidden="1">{"'Sheet1'!$L$16"}</definedName>
    <definedName name="anscount" hidden="1">6</definedName>
    <definedName name="ATGT" localSheetId="2" hidden="1">{"'Sheet1'!$L$16"}</definedName>
    <definedName name="ATGT" localSheetId="3" hidden="1">{"'Sheet1'!$L$16"}</definedName>
    <definedName name="ATGT" hidden="1">{"'Sheet1'!$L$16"}</definedName>
    <definedName name="b" localSheetId="2" hidden="1">{"'Sheet1'!$L$16"}</definedName>
    <definedName name="b" localSheetId="3" hidden="1">{"'Sheet1'!$L$16"}</definedName>
    <definedName name="b" hidden="1">{"'Sheet1'!$L$16"}</definedName>
    <definedName name="BCBo" localSheetId="2" hidden="1">{"'Sheet1'!$L$16"}</definedName>
    <definedName name="BCBo" localSheetId="3" hidden="1">{"'Sheet1'!$L$16"}</definedName>
    <definedName name="BCBo" hidden="1">{"'Sheet1'!$L$16"}</definedName>
    <definedName name="btnm3" localSheetId="2" hidden="1">{"'Sheet1'!$L$16"}</definedName>
    <definedName name="btnm3" localSheetId="3" hidden="1">{"'Sheet1'!$L$16"}</definedName>
    <definedName name="btnm3" hidden="1">{"'Sheet1'!$L$16"}</definedName>
    <definedName name="chitietbgiang2" localSheetId="2" hidden="1">{"'Sheet1'!$L$16"}</definedName>
    <definedName name="chitietbgiang2" localSheetId="3" hidden="1">{"'Sheet1'!$L$16"}</definedName>
    <definedName name="chitietbgiang2" hidden="1">{"'Sheet1'!$L$16"}</definedName>
    <definedName name="Coc_60" localSheetId="2" hidden="1">{"'Sheet1'!$L$16"}</definedName>
    <definedName name="Coc_60" localSheetId="3" hidden="1">{"'Sheet1'!$L$16"}</definedName>
    <definedName name="Coc_60" hidden="1">{"'Sheet1'!$L$16"}</definedName>
    <definedName name="Code" localSheetId="2" hidden="1">#REF!</definedName>
    <definedName name="Code" hidden="1">#REF!</definedName>
    <definedName name="CTCT1" localSheetId="2" hidden="1">{"'Sheet1'!$L$16"}</definedName>
    <definedName name="CTCT1" localSheetId="3" hidden="1">{"'Sheet1'!$L$16"}</definedName>
    <definedName name="CTCT1" hidden="1">{"'Sheet1'!$L$16"}</definedName>
    <definedName name="d" localSheetId="2" hidden="1">{"'Sheet1'!$L$16"}</definedName>
    <definedName name="d" localSheetId="3" hidden="1">{"'Sheet1'!$L$16"}</definedName>
    <definedName name="d" hidden="1">{"'Sheet1'!$L$16"}</definedName>
    <definedName name="data1" localSheetId="2" hidden="1">#REF!</definedName>
    <definedName name="data1" hidden="1">#REF!</definedName>
    <definedName name="data2" localSheetId="2" hidden="1">#REF!</definedName>
    <definedName name="data2" hidden="1">#REF!</definedName>
    <definedName name="data3" localSheetId="2" hidden="1">#REF!</definedName>
    <definedName name="data3" hidden="1">#REF!</definedName>
    <definedName name="DenDK" localSheetId="2" hidden="1">{"'Sheet1'!$L$16"}</definedName>
    <definedName name="DenDK" localSheetId="3" hidden="1">{"'Sheet1'!$L$16"}</definedName>
    <definedName name="DenDK" hidden="1">{"'Sheet1'!$L$16"}</definedName>
    <definedName name="dfg" localSheetId="2" hidden="1">{"'Sheet1'!$L$16"}</definedName>
    <definedName name="dfg" localSheetId="3" hidden="1">{"'Sheet1'!$L$16"}</definedName>
    <definedName name="dfg" hidden="1">{"'Sheet1'!$L$16"}</definedName>
    <definedName name="dgctp2" localSheetId="2" hidden="1">{"'Sheet1'!$L$16"}</definedName>
    <definedName name="dgctp2" localSheetId="3" hidden="1">{"'Sheet1'!$L$16"}</definedName>
    <definedName name="dgctp2" hidden="1">{"'Sheet1'!$L$16"}</definedName>
    <definedName name="Discount" localSheetId="2" hidden="1">#REF!</definedName>
    <definedName name="Discount" hidden="1">#REF!</definedName>
    <definedName name="display_area_2" localSheetId="2" hidden="1">#REF!</definedName>
    <definedName name="display_area_2" hidden="1">#REF!</definedName>
    <definedName name="dsh" localSheetId="2" hidden="1">#REF!</definedName>
    <definedName name="dsh" hidden="1">#REF!</definedName>
    <definedName name="DUCANH" localSheetId="2" hidden="1">{"'Sheet1'!$L$16"}</definedName>
    <definedName name="DUCANH" localSheetId="3" hidden="1">{"'Sheet1'!$L$16"}</definedName>
    <definedName name="DUCANH" hidden="1">{"'Sheet1'!$L$16"}</definedName>
    <definedName name="E" localSheetId="2" hidden="1">{#N/A,#N/A,FALSE,"BN (2)"}</definedName>
    <definedName name="E" localSheetId="3" hidden="1">{#N/A,#N/A,FALSE,"BN (2)"}</definedName>
    <definedName name="E" hidden="1">{#N/A,#N/A,FALSE,"BN (2)"}</definedName>
    <definedName name="f" localSheetId="2" hidden="1">{"'Sheet1'!$L$16"}</definedName>
    <definedName name="f" localSheetId="3" hidden="1">{"'Sheet1'!$L$16"}</definedName>
    <definedName name="f" hidden="1">{"'Sheet1'!$L$16"}</definedName>
    <definedName name="FCode" localSheetId="2" hidden="1">#REF!</definedName>
    <definedName name="FCode" hidden="1">#REF!</definedName>
    <definedName name="fsdfdsf" localSheetId="2" hidden="1">{"'Sheet1'!$L$16"}</definedName>
    <definedName name="fsdfdsf" localSheetId="3" hidden="1">{"'Sheet1'!$L$16"}</definedName>
    <definedName name="fsdfdsf" hidden="1">{"'Sheet1'!$L$16"}</definedName>
    <definedName name="g" localSheetId="2" hidden="1">{"'Sheet1'!$L$16"}</definedName>
    <definedName name="g" localSheetId="3" hidden="1">{"'Sheet1'!$L$16"}</definedName>
    <definedName name="g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ANG" localSheetId="2" hidden="1">{#N/A,#N/A,FALSE,"Chi tiÆt"}</definedName>
    <definedName name="HANG" localSheetId="3" hidden="1">{#N/A,#N/A,FALSE,"Chi tiÆt"}</definedName>
    <definedName name="HANG" hidden="1">{#N/A,#N/A,FALSE,"Chi tiÆt"}</definedName>
    <definedName name="hhh" localSheetId="2" hidden="1">{"'Sheet1'!$L$16"}</definedName>
    <definedName name="hhh" localSheetId="3" hidden="1">{"'Sheet1'!$L$16"}</definedName>
    <definedName name="hhh" hidden="1">{"'Sheet1'!$L$16"}</definedName>
    <definedName name="HiddenRows" localSheetId="2" hidden="1">#REF!</definedName>
    <definedName name="HiddenRows" hidden="1">#REF!</definedName>
    <definedName name="HIHIHIHOI" localSheetId="2" hidden="1">{"'Sheet1'!$L$16"}</definedName>
    <definedName name="HIHIHIHOI" localSheetId="3" hidden="1">{"'Sheet1'!$L$16"}</definedName>
    <definedName name="HIHIHIHOI" hidden="1">{"'Sheet1'!$L$16"}</definedName>
    <definedName name="hj" localSheetId="2" hidden="1">{"'Sheet1'!$L$16"}</definedName>
    <definedName name="hj" localSheetId="3" hidden="1">{"'Sheet1'!$L$16"}</definedName>
    <definedName name="hj" hidden="1">{"'Sheet1'!$L$16"}</definedName>
    <definedName name="HJKL" localSheetId="2" hidden="1">{"'Sheet1'!$L$16"}</definedName>
    <definedName name="HJKL" localSheetId="3" hidden="1">{"'Sheet1'!$L$16"}</definedName>
    <definedName name="HJKL" hidden="1">{"'Sheet1'!$L$16"}</definedName>
    <definedName name="htlm" localSheetId="2" hidden="1">{"'Sheet1'!$L$16"}</definedName>
    <definedName name="htlm" localSheetId="3" hidden="1">{"'Sheet1'!$L$16"}</definedName>
    <definedName name="htlm" hidden="1">{"'Sheet1'!$L$16"}</definedName>
    <definedName name="HTML_CodePage" hidden="1">950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rhrt" localSheetId="2" hidden="1">{"'Sheet1'!$L$16"}</definedName>
    <definedName name="htrhrt" localSheetId="3" hidden="1">{"'Sheet1'!$L$16"}</definedName>
    <definedName name="htrhrt" hidden="1">{"'Sheet1'!$L$16"}</definedName>
    <definedName name="hu" localSheetId="2" hidden="1">{"'Sheet1'!$L$16"}</definedName>
    <definedName name="hu" localSheetId="3" hidden="1">{"'Sheet1'!$L$16"}</definedName>
    <definedName name="hu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KHANHKHUNG" localSheetId="2" hidden="1">{"'Sheet1'!$L$16"}</definedName>
    <definedName name="KHANHKHUNG" localSheetId="3" hidden="1">{"'Sheet1'!$L$16"}</definedName>
    <definedName name="KHANHKHUNG" hidden="1">{"'Sheet1'!$L$16"}</definedName>
    <definedName name="khla09" localSheetId="2" hidden="1">{"'Sheet1'!$L$16"}</definedName>
    <definedName name="khla09" localSheetId="3" hidden="1">{"'Sheet1'!$L$16"}</definedName>
    <definedName name="khla09" hidden="1">{"'Sheet1'!$L$16"}</definedName>
    <definedName name="khongtruotgia" localSheetId="2" hidden="1">{"'Sheet1'!$L$16"}</definedName>
    <definedName name="khongtruotgia" localSheetId="3" hidden="1">{"'Sheet1'!$L$16"}</definedName>
    <definedName name="khongtruotgia" hidden="1">{"'Sheet1'!$L$16"}</definedName>
    <definedName name="khvh09" localSheetId="2" hidden="1">{"'Sheet1'!$L$16"}</definedName>
    <definedName name="khvh09" localSheetId="3" hidden="1">{"'Sheet1'!$L$16"}</definedName>
    <definedName name="khvh09" hidden="1">{"'Sheet1'!$L$16"}</definedName>
    <definedName name="KHYt09" localSheetId="2" hidden="1">{"'Sheet1'!$L$16"}</definedName>
    <definedName name="KHYt09" localSheetId="3" hidden="1">{"'Sheet1'!$L$16"}</definedName>
    <definedName name="KHYt09" hidden="1">{"'Sheet1'!$L$16"}</definedName>
    <definedName name="KLduonggiaods" localSheetId="2" hidden="1">{"'Sheet1'!$L$16"}</definedName>
    <definedName name="KLduonggiaods" localSheetId="3" hidden="1">{"'Sheet1'!$L$16"}</definedName>
    <definedName name="KLduonggiaods" hidden="1">{"'Sheet1'!$L$16"}</definedName>
    <definedName name="komtun" localSheetId="2" hidden="1">{"'Sheet1'!$L$16"}</definedName>
    <definedName name="komtun" localSheetId="3" hidden="1">{"'Sheet1'!$L$16"}</definedName>
    <definedName name="komtun" hidden="1">{"'Sheet1'!$L$16"}</definedName>
    <definedName name="kontum" localSheetId="2" hidden="1">{#N/A,#N/A,TRUE,"BT M200 da 10x20"}</definedName>
    <definedName name="kontum" localSheetId="3" hidden="1">{#N/A,#N/A,TRUE,"BT M200 da 10x20"}</definedName>
    <definedName name="kontum" hidden="1">{#N/A,#N/A,TRUE,"BT M200 da 10x20"}</definedName>
    <definedName name="ksbn" localSheetId="2" hidden="1">{"'Sheet1'!$L$16"}</definedName>
    <definedName name="ksbn" localSheetId="3" hidden="1">{"'Sheet1'!$L$16"}</definedName>
    <definedName name="ksbn" hidden="1">{"'Sheet1'!$L$16"}</definedName>
    <definedName name="kshn" localSheetId="2" hidden="1">{"'Sheet1'!$L$16"}</definedName>
    <definedName name="kshn" localSheetId="3" hidden="1">{"'Sheet1'!$L$16"}</definedName>
    <definedName name="kshn" hidden="1">{"'Sheet1'!$L$16"}</definedName>
    <definedName name="ksls" localSheetId="2" hidden="1">{"'Sheet1'!$L$16"}</definedName>
    <definedName name="ksls" localSheetId="3" hidden="1">{"'Sheet1'!$L$16"}</definedName>
    <definedName name="ksls" hidden="1">{"'Sheet1'!$L$16"}</definedName>
    <definedName name="lan" localSheetId="2" hidden="1">{#N/A,#N/A,TRUE,"BT M200 da 10x20"}</definedName>
    <definedName name="lan" localSheetId="3" hidden="1">{#N/A,#N/A,TRUE,"BT M200 da 10x20"}</definedName>
    <definedName name="lan" hidden="1">{#N/A,#N/A,TRUE,"BT M200 da 10x20"}</definedName>
    <definedName name="langson" localSheetId="2" hidden="1">{"'Sheet1'!$L$16"}</definedName>
    <definedName name="langson" localSheetId="3" hidden="1">{"'Sheet1'!$L$16"}</definedName>
    <definedName name="langson" hidden="1">{"'Sheet1'!$L$16"}</definedName>
    <definedName name="mo" localSheetId="2" hidden="1">{"'Sheet1'!$L$16"}</definedName>
    <definedName name="mo" localSheetId="3" hidden="1">{"'Sheet1'!$L$16"}</definedName>
    <definedName name="mo" hidden="1">{"'Sheet1'!$L$16"}</definedName>
    <definedName name="NHANH2_CG4" localSheetId="2" hidden="1">{"'Sheet1'!$L$16"}</definedName>
    <definedName name="NHANH2_CG4" localSheetId="3" hidden="1">{"'Sheet1'!$L$16"}</definedName>
    <definedName name="NHANH2_CG4" hidden="1">{"'Sheet1'!$L$16"}</definedName>
    <definedName name="OrderTable" localSheetId="2" hidden="1">#REF!</definedName>
    <definedName name="OrderTable" hidden="1">#REF!</definedName>
    <definedName name="PAIII_" localSheetId="2" hidden="1">{"'Sheet1'!$L$16"}</definedName>
    <definedName name="PAIII_" localSheetId="3" hidden="1">{"'Sheet1'!$L$16"}</definedName>
    <definedName name="PAIII_" hidden="1">{"'Sheet1'!$L$16"}</definedName>
    <definedName name="PMS" localSheetId="2" hidden="1">{"'Sheet1'!$L$16"}</definedName>
    <definedName name="PMS" localSheetId="3" hidden="1">{"'Sheet1'!$L$16"}</definedName>
    <definedName name="PMS" hidden="1">{"'Sheet1'!$L$16"}</definedName>
    <definedName name="_xlnm.Print_Area" localSheetId="2">'Bieu 61_Hien'!$A$1:$AK$45</definedName>
    <definedName name="_xlnm.Print_Titles" localSheetId="1">'Bieu 54'!$6:$11</definedName>
    <definedName name="ProdForm" localSheetId="2" hidden="1">#REF!</definedName>
    <definedName name="ProdForm" hidden="1">#REF!</definedName>
    <definedName name="Product" localSheetId="2" hidden="1">#REF!</definedName>
    <definedName name="Product" hidden="1">#REF!</definedName>
    <definedName name="RCArea" localSheetId="2" hidden="1">#REF!</definedName>
    <definedName name="RCArea" hidden="1">#REF!</definedName>
    <definedName name="re" localSheetId="2" hidden="1">{"'Sheet1'!$L$16"}</definedName>
    <definedName name="re" localSheetId="3" hidden="1">{"'Sheet1'!$L$16"}</definedName>
    <definedName name="re" hidden="1">{"'Sheet1'!$L$16"}</definedName>
    <definedName name="RGHGSD" localSheetId="2" hidden="1">{"'Sheet1'!$L$16"}</definedName>
    <definedName name="RGHGSD" localSheetId="3" hidden="1">{"'Sheet1'!$L$16"}</definedName>
    <definedName name="RGHGSD" hidden="1">{"'Sheet1'!$L$16"}</definedName>
    <definedName name="rr" localSheetId="2" hidden="1">{"'Sheet1'!$L$16"}</definedName>
    <definedName name="rr" localSheetId="3" hidden="1">{"'Sheet1'!$L$16"}</definedName>
    <definedName name="rr" hidden="1">{"'Sheet1'!$L$16"}</definedName>
    <definedName name="sdbv" localSheetId="2" hidden="1">{"'Sheet1'!$L$16"}</definedName>
    <definedName name="sdbv" localSheetId="3" hidden="1">{"'Sheet1'!$L$16"}</definedName>
    <definedName name="sdbv" hidden="1">{"'Sheet1'!$L$16"}</definedName>
    <definedName name="Sosanh2" localSheetId="2" hidden="1">{"'Sheet1'!$L$16"}</definedName>
    <definedName name="Sosanh2" localSheetId="3" hidden="1">{"'Sheet1'!$L$16"}</definedName>
    <definedName name="Sosanh2" hidden="1">{"'Sheet1'!$L$16"}</definedName>
    <definedName name="SpecialPrice" localSheetId="2" hidden="1">#REF!</definedName>
    <definedName name="SpecialPrice" hidden="1">#REF!</definedName>
    <definedName name="T.3" localSheetId="2" hidden="1">{"'Sheet1'!$L$16"}</definedName>
    <definedName name="T.3" localSheetId="3" hidden="1">{"'Sheet1'!$L$16"}</definedName>
    <definedName name="T.3" hidden="1">{"'Sheet1'!$L$16"}</definedName>
    <definedName name="tbl_ProdInfo" localSheetId="2" hidden="1">#REF!</definedName>
    <definedName name="tbl_ProdInfo" hidden="1">#REF!</definedName>
    <definedName name="tha" localSheetId="2" hidden="1">{"'Sheet1'!$L$16"}</definedName>
    <definedName name="tha" localSheetId="3" hidden="1">{"'Sheet1'!$L$16"}</definedName>
    <definedName name="tha" hidden="1">{"'Sheet1'!$L$16"}</definedName>
    <definedName name="trong" localSheetId="2" hidden="1">{"'Sheet1'!$L$16"}</definedName>
    <definedName name="trong" localSheetId="3" hidden="1">{"'Sheet1'!$L$16"}</definedName>
    <definedName name="trong" hidden="1">{"'Sheet1'!$L$16"}</definedName>
    <definedName name="ttttt" localSheetId="2" hidden="1">{"'Sheet1'!$L$16"}</definedName>
    <definedName name="ttttt" localSheetId="3" hidden="1">{"'Sheet1'!$L$16"}</definedName>
    <definedName name="ttttt" hidden="1">{"'Sheet1'!$L$16"}</definedName>
    <definedName name="ttttttttttt" localSheetId="2" hidden="1">{"'Sheet1'!$L$16"}</definedName>
    <definedName name="ttttttttttt" localSheetId="3" hidden="1">{"'Sheet1'!$L$16"}</definedName>
    <definedName name="ttttttttttt" hidden="1">{"'Sheet1'!$L$16"}</definedName>
    <definedName name="tuyennhanh" localSheetId="2" hidden="1">{"'Sheet1'!$L$16"}</definedName>
    <definedName name="tuyennhanh" localSheetId="3" hidden="1">{"'Sheet1'!$L$16"}</definedName>
    <definedName name="tuyennhanh" hidden="1">{"'Sheet1'!$L$16"}</definedName>
    <definedName name="uu" localSheetId="2" hidden="1">{"'Sheet1'!$L$16"}</definedName>
    <definedName name="uu" localSheetId="3" hidden="1">{"'Sheet1'!$L$16"}</definedName>
    <definedName name="uu" hidden="1">{"'Sheet1'!$L$16"}</definedName>
    <definedName name="VATM" localSheetId="2" hidden="1">{"'Sheet1'!$L$16"}</definedName>
    <definedName name="VATM" localSheetId="3" hidden="1">{"'Sheet1'!$L$16"}</definedName>
    <definedName name="VATM" hidden="1">{"'Sheet1'!$L$16"}</definedName>
    <definedName name="vcoto" localSheetId="2" hidden="1">{"'Sheet1'!$L$16"}</definedName>
    <definedName name="vcoto" localSheetId="3" hidden="1">{"'Sheet1'!$L$16"}</definedName>
    <definedName name="vcoto" hidden="1">{"'Sheet1'!$L$16"}</definedName>
    <definedName name="VH" localSheetId="2" hidden="1">{"'Sheet1'!$L$16"}</definedName>
    <definedName name="VH" localSheetId="3" hidden="1">{"'Sheet1'!$L$16"}</definedName>
    <definedName name="VH" hidden="1">{"'Sheet1'!$L$16"}</definedName>
    <definedName name="Viet" localSheetId="2" hidden="1">{"'Sheet1'!$L$16"}</definedName>
    <definedName name="Viet" localSheetId="3" hidden="1">{"'Sheet1'!$L$16"}</definedName>
    <definedName name="Viet" hidden="1">{"'Sheet1'!$L$16"}</definedName>
    <definedName name="vlct" localSheetId="2" hidden="1">{"'Sheet1'!$L$16"}</definedName>
    <definedName name="vlct" localSheetId="3" hidden="1">{"'Sheet1'!$L$16"}</definedName>
    <definedName name="vlct" hidden="1">{"'Sheet1'!$L$16"}</definedName>
    <definedName name="wrn.Bang._.ke._.nhan._.hang." localSheetId="2" hidden="1">{#N/A,#N/A,FALSE,"Ke khai NH"}</definedName>
    <definedName name="wrn.Bang._.ke._.nhan._.hang." localSheetId="3" hidden="1">{#N/A,#N/A,FALSE,"Ke khai NH"}</definedName>
    <definedName name="wrn.Bang._.ke._.nhan._.hang." hidden="1">{#N/A,#N/A,FALSE,"Ke khai NH"}</definedName>
    <definedName name="wrn.Che._.do._.duoc._.huong." localSheetId="2" hidden="1">{#N/A,#N/A,FALSE,"BN (2)"}</definedName>
    <definedName name="wrn.Che._.do._.duoc._.huong." localSheetId="3" hidden="1">{#N/A,#N/A,FALSE,"BN (2)"}</definedName>
    <definedName name="wrn.Che._.do._.duoc._.huong." hidden="1">{#N/A,#N/A,FALSE,"BN (2)"}</definedName>
    <definedName name="wrn.chi._.tiÆt." localSheetId="2" hidden="1">{#N/A,#N/A,FALSE,"Chi tiÆt"}</definedName>
    <definedName name="wrn.chi._.tiÆt." localSheetId="3" hidden="1">{#N/A,#N/A,FALSE,"Chi tiÆt"}</definedName>
    <definedName name="wrn.chi._.tiÆt." hidden="1">{#N/A,#N/A,FALSE,"Chi tiÆt"}</definedName>
    <definedName name="wrn.Giáy._.bao._.no." localSheetId="2" hidden="1">{#N/A,#N/A,FALSE,"BN"}</definedName>
    <definedName name="wrn.Giáy._.bao._.no." localSheetId="3" hidden="1">{#N/A,#N/A,FALSE,"BN"}</definedName>
    <definedName name="wrn.Giáy._.bao._.no." hidden="1">{#N/A,#N/A,FALSE,"BN"}</definedName>
    <definedName name="wrn.vd." localSheetId="2" hidden="1">{#N/A,#N/A,TRUE,"BT M200 da 10x20"}</definedName>
    <definedName name="wrn.vd." localSheetId="3" hidden="1">{#N/A,#N/A,TRUE,"BT M200 da 10x20"}</definedName>
    <definedName name="wrn.vd." hidden="1">{#N/A,#N/A,TRUE,"BT M200 da 10x20"}</definedName>
    <definedName name="xls" localSheetId="2" hidden="1">{"'Sheet1'!$L$16"}</definedName>
    <definedName name="xls" localSheetId="3" hidden="1">{"'Sheet1'!$L$16"}</definedName>
    <definedName name="xls" hidden="1">{"'Sheet1'!$L$16"}</definedName>
    <definedName name="xlttbninh" localSheetId="2" hidden="1">{"'Sheet1'!$L$16"}</definedName>
    <definedName name="xlttbninh" localSheetId="3" hidden="1">{"'Sheet1'!$L$16"}</definedName>
    <definedName name="xlttbninh" hidden="1">{"'Sheet1'!$L$16"}</definedName>
  </definedNames>
  <calcPr calcId="191029"/>
</workbook>
</file>

<file path=xl/calcChain.xml><?xml version="1.0" encoding="utf-8"?>
<calcChain xmlns="http://schemas.openxmlformats.org/spreadsheetml/2006/main">
  <c r="AH45" i="29" l="1"/>
  <c r="AE45" i="29"/>
  <c r="AD45" i="29" s="1"/>
  <c r="AA45" i="29"/>
  <c r="X45" i="29"/>
  <c r="W45" i="29"/>
  <c r="U45" i="29"/>
  <c r="Q45" i="29"/>
  <c r="M45" i="29" s="1"/>
  <c r="N45" i="29"/>
  <c r="J45" i="29"/>
  <c r="G45" i="29"/>
  <c r="AH44" i="29"/>
  <c r="AE44" i="29"/>
  <c r="AD44" i="29" s="1"/>
  <c r="AA44" i="29"/>
  <c r="W44" i="29" s="1"/>
  <c r="X44" i="29"/>
  <c r="Q44" i="29"/>
  <c r="N44" i="29"/>
  <c r="M44" i="29"/>
  <c r="J44" i="29"/>
  <c r="E44" i="29" s="1"/>
  <c r="G44" i="29"/>
  <c r="AH43" i="29"/>
  <c r="AE43" i="29"/>
  <c r="AD43" i="29" s="1"/>
  <c r="AA43" i="29"/>
  <c r="X43" i="29"/>
  <c r="W43" i="29"/>
  <c r="U43" i="29"/>
  <c r="Q43" i="29"/>
  <c r="M43" i="29" s="1"/>
  <c r="N43" i="29"/>
  <c r="J43" i="29"/>
  <c r="G43" i="29"/>
  <c r="AH42" i="29"/>
  <c r="AE42" i="29"/>
  <c r="AD42" i="29" s="1"/>
  <c r="AA42" i="29"/>
  <c r="X42" i="29"/>
  <c r="W42" i="29" s="1"/>
  <c r="Q42" i="29"/>
  <c r="N42" i="29"/>
  <c r="M42" i="29"/>
  <c r="J42" i="29"/>
  <c r="E42" i="29" s="1"/>
  <c r="G42" i="29"/>
  <c r="AH41" i="29"/>
  <c r="AE41" i="29"/>
  <c r="AD41" i="29" s="1"/>
  <c r="AA41" i="29"/>
  <c r="X41" i="29"/>
  <c r="W41" i="29"/>
  <c r="U41" i="29"/>
  <c r="Q41" i="29"/>
  <c r="E41" i="29" s="1"/>
  <c r="N41" i="29"/>
  <c r="M41" i="29" s="1"/>
  <c r="J41" i="29"/>
  <c r="G41" i="29"/>
  <c r="AH40" i="29"/>
  <c r="AE40" i="29"/>
  <c r="AD40" i="29" s="1"/>
  <c r="AA40" i="29"/>
  <c r="X40" i="29"/>
  <c r="W40" i="29" s="1"/>
  <c r="Q40" i="29"/>
  <c r="N40" i="29"/>
  <c r="M40" i="29"/>
  <c r="J40" i="29"/>
  <c r="E40" i="29" s="1"/>
  <c r="G40" i="29"/>
  <c r="AH39" i="29"/>
  <c r="AE39" i="29"/>
  <c r="AD39" i="29" s="1"/>
  <c r="AA39" i="29"/>
  <c r="X39" i="29"/>
  <c r="W39" i="29"/>
  <c r="U39" i="29"/>
  <c r="Q39" i="29"/>
  <c r="E39" i="29" s="1"/>
  <c r="N39" i="29"/>
  <c r="M39" i="29" s="1"/>
  <c r="J39" i="29"/>
  <c r="G39" i="29"/>
  <c r="AH38" i="29"/>
  <c r="AE38" i="29"/>
  <c r="AD38" i="29" s="1"/>
  <c r="AA38" i="29"/>
  <c r="X38" i="29"/>
  <c r="W38" i="29" s="1"/>
  <c r="Q38" i="29"/>
  <c r="N38" i="29"/>
  <c r="M38" i="29"/>
  <c r="J38" i="29"/>
  <c r="G38" i="29"/>
  <c r="AH37" i="29"/>
  <c r="AE37" i="29"/>
  <c r="AD37" i="29" s="1"/>
  <c r="AA37" i="29"/>
  <c r="X37" i="29"/>
  <c r="W37" i="29"/>
  <c r="U37" i="29"/>
  <c r="Q37" i="29"/>
  <c r="N37" i="29"/>
  <c r="M37" i="29" s="1"/>
  <c r="J37" i="29"/>
  <c r="E37" i="29" s="1"/>
  <c r="G37" i="29"/>
  <c r="AH36" i="29"/>
  <c r="AE36" i="29"/>
  <c r="AD36" i="29"/>
  <c r="AA36" i="29"/>
  <c r="V36" i="29" s="1"/>
  <c r="X36" i="29"/>
  <c r="Q36" i="29"/>
  <c r="N36" i="29"/>
  <c r="J36" i="29"/>
  <c r="E36" i="29" s="1"/>
  <c r="G36" i="29"/>
  <c r="F36" i="29"/>
  <c r="D36" i="29"/>
  <c r="C36" i="29" s="1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S35" i="29"/>
  <c r="R35" i="29"/>
  <c r="Q35" i="29"/>
  <c r="P35" i="29"/>
  <c r="O35" i="29"/>
  <c r="N35" i="29"/>
  <c r="L35" i="29"/>
  <c r="K35" i="29"/>
  <c r="J35" i="29"/>
  <c r="I35" i="29"/>
  <c r="H35" i="29"/>
  <c r="G35" i="29"/>
  <c r="AH34" i="29"/>
  <c r="V34" i="29" s="1"/>
  <c r="AE34" i="29"/>
  <c r="AD34" i="29" s="1"/>
  <c r="X34" i="29"/>
  <c r="W34" i="29"/>
  <c r="U34" i="29"/>
  <c r="Q34" i="29"/>
  <c r="M34" i="29" s="1"/>
  <c r="N34" i="29"/>
  <c r="J34" i="29"/>
  <c r="E34" i="29" s="1"/>
  <c r="G34" i="29"/>
  <c r="AH33" i="29"/>
  <c r="V33" i="29" s="1"/>
  <c r="AE33" i="29"/>
  <c r="U33" i="29" s="1"/>
  <c r="T33" i="29" s="1"/>
  <c r="X33" i="29"/>
  <c r="W33" i="29"/>
  <c r="Q33" i="29"/>
  <c r="N33" i="29"/>
  <c r="M33" i="29"/>
  <c r="J33" i="29"/>
  <c r="E33" i="29" s="1"/>
  <c r="G33" i="29"/>
  <c r="F33" i="29" s="1"/>
  <c r="AH32" i="29"/>
  <c r="V32" i="29" s="1"/>
  <c r="AE32" i="29"/>
  <c r="AD32" i="29" s="1"/>
  <c r="X32" i="29"/>
  <c r="W32" i="29"/>
  <c r="U32" i="29"/>
  <c r="Q32" i="29"/>
  <c r="M32" i="29" s="1"/>
  <c r="N32" i="29"/>
  <c r="J32" i="29"/>
  <c r="E32" i="29" s="1"/>
  <c r="G32" i="29"/>
  <c r="AH31" i="29"/>
  <c r="V31" i="29" s="1"/>
  <c r="AE31" i="29"/>
  <c r="U31" i="29" s="1"/>
  <c r="T31" i="29" s="1"/>
  <c r="AD31" i="29"/>
  <c r="X31" i="29"/>
  <c r="W31" i="29"/>
  <c r="Q31" i="29"/>
  <c r="N31" i="29"/>
  <c r="M31" i="29"/>
  <c r="J31" i="29"/>
  <c r="E31" i="29" s="1"/>
  <c r="G31" i="29"/>
  <c r="F31" i="29" s="1"/>
  <c r="AH30" i="29"/>
  <c r="V30" i="29" s="1"/>
  <c r="AE30" i="29"/>
  <c r="AD30" i="29" s="1"/>
  <c r="X30" i="29"/>
  <c r="W30" i="29"/>
  <c r="U30" i="29"/>
  <c r="Q30" i="29"/>
  <c r="M30" i="29" s="1"/>
  <c r="N30" i="29"/>
  <c r="J30" i="29"/>
  <c r="E30" i="29" s="1"/>
  <c r="G30" i="29"/>
  <c r="AH29" i="29"/>
  <c r="V29" i="29" s="1"/>
  <c r="AE29" i="29"/>
  <c r="U29" i="29" s="1"/>
  <c r="AD29" i="29"/>
  <c r="X29" i="29"/>
  <c r="W29" i="29"/>
  <c r="Q29" i="29"/>
  <c r="N29" i="29"/>
  <c r="M29" i="29"/>
  <c r="J29" i="29"/>
  <c r="E29" i="29" s="1"/>
  <c r="G29" i="29"/>
  <c r="F29" i="29" s="1"/>
  <c r="AH28" i="29"/>
  <c r="V28" i="29" s="1"/>
  <c r="AE28" i="29"/>
  <c r="AD28" i="29" s="1"/>
  <c r="X28" i="29"/>
  <c r="W28" i="29"/>
  <c r="U28" i="29"/>
  <c r="Q28" i="29"/>
  <c r="M28" i="29" s="1"/>
  <c r="N28" i="29"/>
  <c r="J28" i="29"/>
  <c r="E28" i="29" s="1"/>
  <c r="G28" i="29"/>
  <c r="AH27" i="29"/>
  <c r="V27" i="29" s="1"/>
  <c r="AE27" i="29"/>
  <c r="AD27" i="29" s="1"/>
  <c r="X27" i="29"/>
  <c r="W27" i="29" s="1"/>
  <c r="Q27" i="29"/>
  <c r="N27" i="29"/>
  <c r="J27" i="29"/>
  <c r="G27" i="29"/>
  <c r="F27" i="29"/>
  <c r="D27" i="29"/>
  <c r="AH26" i="29"/>
  <c r="V26" i="29" s="1"/>
  <c r="AE26" i="29"/>
  <c r="X26" i="29"/>
  <c r="W26" i="29" s="1"/>
  <c r="Q26" i="29"/>
  <c r="N26" i="29"/>
  <c r="M26" i="29"/>
  <c r="J26" i="29"/>
  <c r="G26" i="29"/>
  <c r="F26" i="29" s="1"/>
  <c r="E26" i="29"/>
  <c r="AH25" i="29"/>
  <c r="AE25" i="29"/>
  <c r="X25" i="29"/>
  <c r="W25" i="29" s="1"/>
  <c r="V25" i="29"/>
  <c r="Q25" i="29"/>
  <c r="N25" i="29"/>
  <c r="J25" i="29"/>
  <c r="G25" i="29"/>
  <c r="F25" i="29" s="1"/>
  <c r="AH24" i="29"/>
  <c r="V24" i="29" s="1"/>
  <c r="AE24" i="29"/>
  <c r="U24" i="29" s="1"/>
  <c r="AD24" i="29"/>
  <c r="X24" i="29"/>
  <c r="W24" i="29"/>
  <c r="Q24" i="29"/>
  <c r="N24" i="29"/>
  <c r="M24" i="29"/>
  <c r="J24" i="29"/>
  <c r="E24" i="29" s="1"/>
  <c r="G24" i="29"/>
  <c r="F24" i="29" s="1"/>
  <c r="AH23" i="29"/>
  <c r="V23" i="29" s="1"/>
  <c r="AE23" i="29"/>
  <c r="AD23" i="29" s="1"/>
  <c r="AA23" i="29"/>
  <c r="X23" i="29"/>
  <c r="W23" i="29" s="1"/>
  <c r="Q23" i="29"/>
  <c r="N23" i="29"/>
  <c r="J23" i="29"/>
  <c r="G23" i="29"/>
  <c r="F23" i="29" s="1"/>
  <c r="AH22" i="29"/>
  <c r="AE22" i="29"/>
  <c r="AA22" i="29"/>
  <c r="W22" i="29" s="1"/>
  <c r="X22" i="29"/>
  <c r="Q22" i="29"/>
  <c r="N22" i="29"/>
  <c r="M22" i="29"/>
  <c r="J22" i="29"/>
  <c r="G22" i="29"/>
  <c r="AH21" i="29"/>
  <c r="AE21" i="29"/>
  <c r="AD21" i="29" s="1"/>
  <c r="AA21" i="29"/>
  <c r="X21" i="29"/>
  <c r="Q21" i="29"/>
  <c r="N21" i="29"/>
  <c r="J21" i="29"/>
  <c r="E21" i="29" s="1"/>
  <c r="G21" i="29"/>
  <c r="AH20" i="29"/>
  <c r="AE20" i="29"/>
  <c r="AA20" i="29"/>
  <c r="V20" i="29" s="1"/>
  <c r="X20" i="29"/>
  <c r="U20" i="29" s="1"/>
  <c r="W20" i="29"/>
  <c r="Q20" i="29"/>
  <c r="E20" i="29" s="1"/>
  <c r="N20" i="29"/>
  <c r="M20" i="29" s="1"/>
  <c r="J20" i="29"/>
  <c r="G20" i="29"/>
  <c r="AH19" i="29"/>
  <c r="AE19" i="29"/>
  <c r="AD19" i="29" s="1"/>
  <c r="AA19" i="29"/>
  <c r="X19" i="29"/>
  <c r="Q19" i="29"/>
  <c r="N19" i="29"/>
  <c r="J19" i="29"/>
  <c r="E19" i="29" s="1"/>
  <c r="G19" i="29"/>
  <c r="D19" i="29" s="1"/>
  <c r="C19" i="29" s="1"/>
  <c r="F19" i="29"/>
  <c r="AH18" i="29"/>
  <c r="AE18" i="29"/>
  <c r="AA18" i="29"/>
  <c r="X18" i="29"/>
  <c r="W18" i="29"/>
  <c r="U18" i="29"/>
  <c r="Q18" i="29"/>
  <c r="E18" i="29" s="1"/>
  <c r="N18" i="29"/>
  <c r="J18" i="29"/>
  <c r="G18" i="29"/>
  <c r="AH17" i="29"/>
  <c r="AE17" i="29"/>
  <c r="AE13" i="29" s="1"/>
  <c r="AE12" i="29" s="1"/>
  <c r="AA17" i="29"/>
  <c r="X17" i="29"/>
  <c r="Q17" i="29"/>
  <c r="N17" i="29"/>
  <c r="J17" i="29"/>
  <c r="G17" i="29"/>
  <c r="F17" i="29"/>
  <c r="D17" i="29"/>
  <c r="AH16" i="29"/>
  <c r="AE16" i="29"/>
  <c r="AA16" i="29"/>
  <c r="X16" i="29"/>
  <c r="W16" i="29" s="1"/>
  <c r="Q16" i="29"/>
  <c r="E16" i="29" s="1"/>
  <c r="N16" i="29"/>
  <c r="M16" i="29"/>
  <c r="J16" i="29"/>
  <c r="G16" i="29"/>
  <c r="F16" i="29" s="1"/>
  <c r="AH15" i="29"/>
  <c r="AE15" i="29"/>
  <c r="AA15" i="29"/>
  <c r="X15" i="29"/>
  <c r="U15" i="29" s="1"/>
  <c r="W15" i="29"/>
  <c r="Q15" i="29"/>
  <c r="E15" i="29" s="1"/>
  <c r="N15" i="29"/>
  <c r="M15" i="29" s="1"/>
  <c r="J15" i="29"/>
  <c r="G15" i="29"/>
  <c r="F15" i="29" s="1"/>
  <c r="AH14" i="29"/>
  <c r="AH13" i="29" s="1"/>
  <c r="AH12" i="29" s="1"/>
  <c r="AE14" i="29"/>
  <c r="AA14" i="29"/>
  <c r="AA13" i="29" s="1"/>
  <c r="AA12" i="29" s="1"/>
  <c r="X14" i="29"/>
  <c r="W14" i="29" s="1"/>
  <c r="Q14" i="29"/>
  <c r="E14" i="29" s="1"/>
  <c r="N14" i="29"/>
  <c r="N13" i="29" s="1"/>
  <c r="N12" i="29" s="1"/>
  <c r="M14" i="29"/>
  <c r="J14" i="29"/>
  <c r="G14" i="29"/>
  <c r="F14" i="29" s="1"/>
  <c r="AJ13" i="29"/>
  <c r="AI13" i="29"/>
  <c r="AG13" i="29"/>
  <c r="AF13" i="29"/>
  <c r="AF12" i="29" s="1"/>
  <c r="AC13" i="29"/>
  <c r="AC12" i="29" s="1"/>
  <c r="AB13" i="29"/>
  <c r="Z13" i="29"/>
  <c r="Y13" i="29"/>
  <c r="X13" i="29"/>
  <c r="S13" i="29"/>
  <c r="S12" i="29" s="1"/>
  <c r="R13" i="29"/>
  <c r="Q13" i="29"/>
  <c r="Q12" i="29" s="1"/>
  <c r="P13" i="29"/>
  <c r="O13" i="29"/>
  <c r="L13" i="29"/>
  <c r="K13" i="29"/>
  <c r="K12" i="29" s="1"/>
  <c r="J13" i="29"/>
  <c r="I13" i="29"/>
  <c r="I12" i="29" s="1"/>
  <c r="H13" i="29"/>
  <c r="G13" i="29"/>
  <c r="AJ12" i="29"/>
  <c r="AI12" i="29"/>
  <c r="AG12" i="29"/>
  <c r="AB12" i="29"/>
  <c r="Z12" i="29"/>
  <c r="Y12" i="29"/>
  <c r="X12" i="29"/>
  <c r="R12" i="29"/>
  <c r="P12" i="29"/>
  <c r="O12" i="29"/>
  <c r="L12" i="29"/>
  <c r="J12" i="29"/>
  <c r="H12" i="29"/>
  <c r="G12" i="29"/>
  <c r="AD33" i="29" l="1"/>
  <c r="AD17" i="29"/>
  <c r="V19" i="29"/>
  <c r="M21" i="29"/>
  <c r="AD22" i="29"/>
  <c r="U14" i="29"/>
  <c r="AD15" i="29"/>
  <c r="U16" i="29"/>
  <c r="V17" i="29"/>
  <c r="M19" i="29"/>
  <c r="AD20" i="29"/>
  <c r="D23" i="29"/>
  <c r="C23" i="29" s="1"/>
  <c r="D25" i="29"/>
  <c r="AD25" i="29"/>
  <c r="U26" i="29"/>
  <c r="E43" i="29"/>
  <c r="E45" i="29"/>
  <c r="E17" i="29"/>
  <c r="E13" i="29" s="1"/>
  <c r="V18" i="29"/>
  <c r="E22" i="29"/>
  <c r="E27" i="29"/>
  <c r="F28" i="29"/>
  <c r="F30" i="29"/>
  <c r="F32" i="29"/>
  <c r="F34" i="29"/>
  <c r="M36" i="29"/>
  <c r="M35" i="29" s="1"/>
  <c r="M17" i="29"/>
  <c r="M13" i="29" s="1"/>
  <c r="M12" i="29" s="1"/>
  <c r="AD18" i="29"/>
  <c r="D21" i="29"/>
  <c r="C21" i="29" s="1"/>
  <c r="U22" i="29"/>
  <c r="M27" i="29"/>
  <c r="U38" i="29"/>
  <c r="U40" i="29"/>
  <c r="U42" i="29"/>
  <c r="U44" i="29"/>
  <c r="V16" i="29"/>
  <c r="T16" i="29" s="1"/>
  <c r="M18" i="29"/>
  <c r="F21" i="29"/>
  <c r="E23" i="29"/>
  <c r="E25" i="29"/>
  <c r="AD26" i="29"/>
  <c r="AD14" i="29"/>
  <c r="AD13" i="29" s="1"/>
  <c r="AD16" i="29"/>
  <c r="V21" i="29"/>
  <c r="M23" i="29"/>
  <c r="M25" i="29"/>
  <c r="W17" i="29"/>
  <c r="U17" i="29"/>
  <c r="F18" i="29"/>
  <c r="D18" i="29"/>
  <c r="C18" i="29" s="1"/>
  <c r="W19" i="29"/>
  <c r="U19" i="29"/>
  <c r="F20" i="29"/>
  <c r="D20" i="29"/>
  <c r="C20" i="29" s="1"/>
  <c r="W21" i="29"/>
  <c r="U21" i="29"/>
  <c r="F22" i="29"/>
  <c r="D22" i="29"/>
  <c r="C22" i="29" s="1"/>
  <c r="V22" i="29"/>
  <c r="T22" i="29" s="1"/>
  <c r="T32" i="29"/>
  <c r="T34" i="29"/>
  <c r="D14" i="29"/>
  <c r="V14" i="29"/>
  <c r="D15" i="29"/>
  <c r="C15" i="29" s="1"/>
  <c r="V15" i="29"/>
  <c r="D16" i="29"/>
  <c r="C16" i="29" s="1"/>
  <c r="T18" i="29"/>
  <c r="T20" i="29"/>
  <c r="T24" i="29"/>
  <c r="C25" i="29"/>
  <c r="T26" i="29"/>
  <c r="C27" i="29"/>
  <c r="F38" i="29"/>
  <c r="D38" i="29"/>
  <c r="V38" i="29"/>
  <c r="F40" i="29"/>
  <c r="D40" i="29"/>
  <c r="C40" i="29" s="1"/>
  <c r="V40" i="29"/>
  <c r="F42" i="29"/>
  <c r="D42" i="29"/>
  <c r="C42" i="29" s="1"/>
  <c r="V42" i="29"/>
  <c r="F44" i="29"/>
  <c r="D44" i="29"/>
  <c r="C44" i="29" s="1"/>
  <c r="V44" i="29"/>
  <c r="U23" i="29"/>
  <c r="T23" i="29" s="1"/>
  <c r="D24" i="29"/>
  <c r="C24" i="29" s="1"/>
  <c r="U25" i="29"/>
  <c r="T25" i="29" s="1"/>
  <c r="D26" i="29"/>
  <c r="C26" i="29" s="1"/>
  <c r="U27" i="29"/>
  <c r="T27" i="29" s="1"/>
  <c r="D28" i="29"/>
  <c r="C28" i="29" s="1"/>
  <c r="T28" i="29"/>
  <c r="D29" i="29"/>
  <c r="C29" i="29" s="1"/>
  <c r="T29" i="29"/>
  <c r="D30" i="29"/>
  <c r="C30" i="29" s="1"/>
  <c r="T30" i="29"/>
  <c r="D31" i="29"/>
  <c r="C31" i="29" s="1"/>
  <c r="D32" i="29"/>
  <c r="C32" i="29" s="1"/>
  <c r="D33" i="29"/>
  <c r="C33" i="29" s="1"/>
  <c r="D34" i="29"/>
  <c r="C34" i="29" s="1"/>
  <c r="U36" i="29"/>
  <c r="W36" i="29"/>
  <c r="F37" i="29"/>
  <c r="D37" i="29"/>
  <c r="V37" i="29"/>
  <c r="T37" i="29" s="1"/>
  <c r="E38" i="29"/>
  <c r="E35" i="29" s="1"/>
  <c r="T38" i="29"/>
  <c r="F39" i="29"/>
  <c r="D39" i="29"/>
  <c r="C39" i="29" s="1"/>
  <c r="V39" i="29"/>
  <c r="T40" i="29"/>
  <c r="F41" i="29"/>
  <c r="D41" i="29"/>
  <c r="C41" i="29" s="1"/>
  <c r="V41" i="29"/>
  <c r="T42" i="29"/>
  <c r="F43" i="29"/>
  <c r="D43" i="29"/>
  <c r="C43" i="29" s="1"/>
  <c r="V43" i="29"/>
  <c r="T44" i="29"/>
  <c r="F45" i="29"/>
  <c r="D45" i="29"/>
  <c r="C45" i="29" s="1"/>
  <c r="V45" i="29"/>
  <c r="F13" i="29" l="1"/>
  <c r="T21" i="29"/>
  <c r="C17" i="29"/>
  <c r="E12" i="29"/>
  <c r="T19" i="29"/>
  <c r="C37" i="29"/>
  <c r="D35" i="29"/>
  <c r="T36" i="29"/>
  <c r="U35" i="29"/>
  <c r="T45" i="29"/>
  <c r="T41" i="29"/>
  <c r="T39" i="29"/>
  <c r="V13" i="29"/>
  <c r="W13" i="29"/>
  <c r="AD12" i="29"/>
  <c r="T14" i="29"/>
  <c r="V35" i="29"/>
  <c r="F35" i="29"/>
  <c r="F12" i="29" s="1"/>
  <c r="W35" i="29"/>
  <c r="T43" i="29"/>
  <c r="C38" i="29"/>
  <c r="D13" i="29"/>
  <c r="D12" i="29" s="1"/>
  <c r="C14" i="29"/>
  <c r="C13" i="29" s="1"/>
  <c r="T17" i="29"/>
  <c r="U13" i="29"/>
  <c r="U12" i="29" s="1"/>
  <c r="T15" i="29"/>
  <c r="T13" i="29" l="1"/>
  <c r="W12" i="29"/>
  <c r="C35" i="29"/>
  <c r="C12" i="29" s="1"/>
  <c r="V12" i="29"/>
  <c r="T35" i="29"/>
  <c r="T12" i="29" l="1"/>
  <c r="L29" i="28"/>
  <c r="K29" i="28"/>
  <c r="G29" i="28"/>
  <c r="L28" i="28"/>
  <c r="K28" i="28"/>
  <c r="G28" i="28"/>
  <c r="L27" i="28"/>
  <c r="K27" i="28"/>
  <c r="G27" i="28"/>
  <c r="L26" i="28"/>
  <c r="K26" i="28"/>
  <c r="G26" i="28"/>
  <c r="L25" i="28"/>
  <c r="K25" i="28"/>
  <c r="G25" i="28"/>
  <c r="L24" i="28"/>
  <c r="K24" i="28"/>
  <c r="G24" i="28"/>
  <c r="L23" i="28"/>
  <c r="K23" i="28"/>
  <c r="G23" i="28"/>
  <c r="L22" i="28"/>
  <c r="K22" i="28"/>
  <c r="G22" i="28"/>
  <c r="L21" i="28"/>
  <c r="K21" i="28"/>
  <c r="G21" i="28"/>
  <c r="L20" i="28"/>
  <c r="K20" i="28"/>
  <c r="G20" i="28"/>
  <c r="L19" i="28"/>
  <c r="K19" i="28"/>
  <c r="G19" i="28"/>
  <c r="L18" i="28"/>
  <c r="K18" i="28"/>
  <c r="G18" i="28"/>
  <c r="L17" i="28"/>
  <c r="K17" i="28"/>
  <c r="G17" i="28"/>
  <c r="L16" i="28"/>
  <c r="K16" i="28"/>
  <c r="G16" i="28"/>
  <c r="L15" i="28"/>
  <c r="K15" i="28"/>
  <c r="G15" i="28"/>
  <c r="L14" i="28"/>
  <c r="K14" i="28"/>
  <c r="G14" i="28"/>
  <c r="L13" i="28"/>
  <c r="K13" i="28"/>
  <c r="G13" i="28"/>
  <c r="J12" i="28"/>
  <c r="I12" i="28"/>
  <c r="H12" i="28"/>
  <c r="F12" i="28"/>
  <c r="E12" i="28"/>
  <c r="D12" i="28"/>
  <c r="C12" i="28"/>
  <c r="I11" i="28"/>
  <c r="J11" i="28" s="1"/>
  <c r="D11" i="28"/>
  <c r="E11" i="28" s="1"/>
  <c r="F11" i="28" s="1"/>
  <c r="L12" i="28" l="1"/>
  <c r="K12" i="28"/>
  <c r="G12" i="28"/>
  <c r="F24" i="13" l="1"/>
  <c r="D301" i="13"/>
  <c r="D274" i="13"/>
  <c r="U275" i="13"/>
  <c r="H292" i="13"/>
  <c r="Y300" i="13"/>
  <c r="F17" i="13" l="1"/>
  <c r="F21" i="13"/>
  <c r="AZ366" i="13" l="1"/>
  <c r="AX366" i="13"/>
  <c r="AS366" i="13"/>
  <c r="AF366" i="13"/>
  <c r="AD365" i="13"/>
  <c r="AD364" i="13"/>
  <c r="AD363" i="13"/>
  <c r="AZ362" i="13"/>
  <c r="AF362" i="13"/>
  <c r="AZ361" i="13"/>
  <c r="AF361" i="13"/>
  <c r="AZ360" i="13"/>
  <c r="AF360" i="13"/>
  <c r="AZ359" i="13"/>
  <c r="AF359" i="13"/>
  <c r="AZ358" i="13"/>
  <c r="AF358" i="13"/>
  <c r="AZ357" i="13"/>
  <c r="AF357" i="13"/>
  <c r="AZ356" i="13"/>
  <c r="AF356" i="13"/>
  <c r="AD355" i="13"/>
  <c r="AD354" i="13"/>
  <c r="AZ353" i="13"/>
  <c r="AF353" i="13"/>
  <c r="AZ352" i="13"/>
  <c r="AF352" i="13"/>
  <c r="AZ351" i="13"/>
  <c r="AF351" i="13"/>
  <c r="AZ350" i="13"/>
  <c r="AF350" i="13"/>
  <c r="AZ349" i="13"/>
  <c r="AF349" i="13"/>
  <c r="AZ348" i="13"/>
  <c r="AF348" i="13"/>
  <c r="AD347" i="13"/>
  <c r="AZ346" i="13"/>
  <c r="AF346" i="13"/>
  <c r="AZ345" i="13"/>
  <c r="AF345" i="13"/>
  <c r="AD344" i="13"/>
  <c r="AD343" i="13"/>
  <c r="AZ342" i="13"/>
  <c r="AF342" i="13"/>
  <c r="AZ341" i="13"/>
  <c r="AF341" i="13"/>
  <c r="AZ340" i="13"/>
  <c r="AF340" i="13"/>
  <c r="AZ339" i="13"/>
  <c r="AF339" i="13"/>
  <c r="AZ338" i="13"/>
  <c r="AF338" i="13"/>
  <c r="AZ337" i="13"/>
  <c r="AF337" i="13"/>
  <c r="AZ336" i="13"/>
  <c r="AF336" i="13"/>
  <c r="AZ335" i="13"/>
  <c r="AF335" i="13"/>
  <c r="AZ334" i="13"/>
  <c r="AF334" i="13"/>
  <c r="AZ333" i="13"/>
  <c r="AF333" i="13"/>
  <c r="AZ332" i="13"/>
  <c r="AF332" i="13"/>
  <c r="AZ331" i="13"/>
  <c r="AF331" i="13"/>
  <c r="AZ330" i="13"/>
  <c r="AF330" i="13"/>
  <c r="AZ329" i="13"/>
  <c r="AF329" i="13"/>
  <c r="AZ328" i="13"/>
  <c r="AF328" i="13"/>
  <c r="AZ327" i="13"/>
  <c r="AF327" i="13"/>
  <c r="AZ326" i="13"/>
  <c r="AF326" i="13"/>
  <c r="AZ325" i="13"/>
  <c r="AF325" i="13"/>
  <c r="AZ324" i="13"/>
  <c r="AF324" i="13"/>
  <c r="BB323" i="13"/>
  <c r="BA323" i="13"/>
  <c r="AY323" i="13"/>
  <c r="AX323" i="13"/>
  <c r="AW323" i="13"/>
  <c r="AV323" i="13"/>
  <c r="AU323" i="13"/>
  <c r="AT323" i="13"/>
  <c r="AS323" i="13"/>
  <c r="AR323" i="13"/>
  <c r="AQ323" i="13"/>
  <c r="AP323" i="13"/>
  <c r="AO323" i="13"/>
  <c r="AN323" i="13"/>
  <c r="AM323" i="13"/>
  <c r="AL323" i="13"/>
  <c r="AK323" i="13"/>
  <c r="AJ323" i="13"/>
  <c r="AI323" i="13"/>
  <c r="AH323" i="13"/>
  <c r="AG323" i="13"/>
  <c r="AE323" i="13"/>
  <c r="AD322" i="13"/>
  <c r="AZ321" i="13"/>
  <c r="AX321" i="13"/>
  <c r="AS321" i="13"/>
  <c r="AF321" i="13"/>
  <c r="AU2" i="13"/>
  <c r="AV1" i="13"/>
  <c r="AV2" i="13" s="1"/>
  <c r="AA308" i="13"/>
  <c r="E308" i="13" s="1"/>
  <c r="AA309" i="13"/>
  <c r="E309" i="13" s="1"/>
  <c r="F310" i="13"/>
  <c r="G310" i="13"/>
  <c r="H310" i="13"/>
  <c r="I310" i="13"/>
  <c r="J310" i="13"/>
  <c r="K310" i="13"/>
  <c r="L310" i="13"/>
  <c r="M310" i="13"/>
  <c r="N310" i="13"/>
  <c r="O310" i="13"/>
  <c r="P310" i="13"/>
  <c r="Q310" i="13"/>
  <c r="R310" i="13"/>
  <c r="S310" i="13"/>
  <c r="T310" i="13"/>
  <c r="U310" i="13"/>
  <c r="V310" i="13"/>
  <c r="W310" i="13"/>
  <c r="X310" i="13"/>
  <c r="Y310" i="13"/>
  <c r="Z310" i="13"/>
  <c r="AB310" i="13"/>
  <c r="AC310" i="13"/>
  <c r="AA311" i="13"/>
  <c r="E311" i="13" s="1"/>
  <c r="AA312" i="13"/>
  <c r="E312" i="13" s="1"/>
  <c r="AA313" i="13"/>
  <c r="E313" i="13" s="1"/>
  <c r="AA314" i="13"/>
  <c r="E314" i="13" s="1"/>
  <c r="AA315" i="13"/>
  <c r="E315" i="13" s="1"/>
  <c r="AA316" i="13"/>
  <c r="E316" i="13" s="1"/>
  <c r="AA317" i="13"/>
  <c r="E317" i="13" s="1"/>
  <c r="AA318" i="13"/>
  <c r="E318" i="13" s="1"/>
  <c r="AA319" i="13"/>
  <c r="E319" i="13" s="1"/>
  <c r="AA320" i="13"/>
  <c r="E320" i="13" s="1"/>
  <c r="G321" i="13"/>
  <c r="T321" i="13"/>
  <c r="Y321" i="13"/>
  <c r="AA321" i="13"/>
  <c r="E322" i="13"/>
  <c r="F323" i="13"/>
  <c r="H323" i="13"/>
  <c r="I323" i="13"/>
  <c r="J323" i="13"/>
  <c r="K323" i="13"/>
  <c r="L323" i="13"/>
  <c r="M323" i="13"/>
  <c r="N323" i="13"/>
  <c r="O323" i="13"/>
  <c r="P323" i="13"/>
  <c r="Q323" i="13"/>
  <c r="R323" i="13"/>
  <c r="S323" i="13"/>
  <c r="T323" i="13"/>
  <c r="U323" i="13"/>
  <c r="V323" i="13"/>
  <c r="W323" i="13"/>
  <c r="X323" i="13"/>
  <c r="Y323" i="13"/>
  <c r="Z323" i="13"/>
  <c r="AB323" i="13"/>
  <c r="AC323" i="13"/>
  <c r="G324" i="13"/>
  <c r="AA324" i="13"/>
  <c r="G325" i="13"/>
  <c r="AA325" i="13"/>
  <c r="G326" i="13"/>
  <c r="AA326" i="13"/>
  <c r="G327" i="13"/>
  <c r="AA327" i="13"/>
  <c r="G328" i="13"/>
  <c r="AA328" i="13"/>
  <c r="G329" i="13"/>
  <c r="AA329" i="13"/>
  <c r="G330" i="13"/>
  <c r="AA330" i="13"/>
  <c r="G331" i="13"/>
  <c r="AA331" i="13"/>
  <c r="G332" i="13"/>
  <c r="AA332" i="13"/>
  <c r="G333" i="13"/>
  <c r="AA333" i="13"/>
  <c r="G334" i="13"/>
  <c r="AA334" i="13"/>
  <c r="G335" i="13"/>
  <c r="AA335" i="13"/>
  <c r="G336" i="13"/>
  <c r="AA336" i="13"/>
  <c r="G337" i="13"/>
  <c r="AA337" i="13"/>
  <c r="G338" i="13"/>
  <c r="AA338" i="13"/>
  <c r="G339" i="13"/>
  <c r="AA339" i="13"/>
  <c r="G340" i="13"/>
  <c r="AA340" i="13"/>
  <c r="G341" i="13"/>
  <c r="AA341" i="13"/>
  <c r="G342" i="13"/>
  <c r="AA342" i="13"/>
  <c r="E343" i="13"/>
  <c r="E344" i="13"/>
  <c r="G345" i="13"/>
  <c r="AA345" i="13"/>
  <c r="G346" i="13"/>
  <c r="AA346" i="13"/>
  <c r="E347" i="13"/>
  <c r="G348" i="13"/>
  <c r="AA348" i="13"/>
  <c r="G349" i="13"/>
  <c r="AA349" i="13"/>
  <c r="G350" i="13"/>
  <c r="AA350" i="13"/>
  <c r="G351" i="13"/>
  <c r="AA351" i="13"/>
  <c r="G352" i="13"/>
  <c r="AA352" i="13"/>
  <c r="G353" i="13"/>
  <c r="AA353" i="13"/>
  <c r="E354" i="13"/>
  <c r="E355" i="13"/>
  <c r="G356" i="13"/>
  <c r="AA356" i="13"/>
  <c r="G357" i="13"/>
  <c r="AA357" i="13"/>
  <c r="G358" i="13"/>
  <c r="AA358" i="13"/>
  <c r="G359" i="13"/>
  <c r="AA359" i="13"/>
  <c r="G360" i="13"/>
  <c r="AA360" i="13"/>
  <c r="G361" i="13"/>
  <c r="AA361" i="13"/>
  <c r="G362" i="13"/>
  <c r="AA362" i="13"/>
  <c r="E363" i="13"/>
  <c r="E364" i="13"/>
  <c r="E365" i="13"/>
  <c r="G366" i="13"/>
  <c r="T366" i="13"/>
  <c r="Y366" i="13"/>
  <c r="AA366" i="13"/>
  <c r="E162" i="13"/>
  <c r="E164" i="13"/>
  <c r="E165" i="13"/>
  <c r="E166" i="13"/>
  <c r="E289" i="13"/>
  <c r="E290" i="13"/>
  <c r="E296" i="13"/>
  <c r="AD341" i="13" l="1"/>
  <c r="AD346" i="13"/>
  <c r="AD327" i="13"/>
  <c r="AD328" i="13"/>
  <c r="AD329" i="13"/>
  <c r="AD332" i="13"/>
  <c r="AD335" i="13"/>
  <c r="AD337" i="13"/>
  <c r="AD339" i="13"/>
  <c r="AD340" i="13"/>
  <c r="AD349" i="13"/>
  <c r="AD350" i="13"/>
  <c r="AD351" i="13"/>
  <c r="AD356" i="13"/>
  <c r="AD357" i="13"/>
  <c r="AD359" i="13"/>
  <c r="AD360" i="13"/>
  <c r="E366" i="13"/>
  <c r="E352" i="13"/>
  <c r="E350" i="13"/>
  <c r="E348" i="13"/>
  <c r="E341" i="13"/>
  <c r="E339" i="13"/>
  <c r="E337" i="13"/>
  <c r="E335" i="13"/>
  <c r="E333" i="13"/>
  <c r="E331" i="13"/>
  <c r="E329" i="13"/>
  <c r="E327" i="13"/>
  <c r="AD325" i="13"/>
  <c r="AD333" i="13"/>
  <c r="AD361" i="13"/>
  <c r="E362" i="13"/>
  <c r="E360" i="13"/>
  <c r="E358" i="13"/>
  <c r="E356" i="13"/>
  <c r="E345" i="13"/>
  <c r="AD324" i="13"/>
  <c r="AD331" i="13"/>
  <c r="E325" i="13"/>
  <c r="AD336" i="13"/>
  <c r="AZ323" i="13"/>
  <c r="AD366" i="13"/>
  <c r="AD321" i="13"/>
  <c r="AD345" i="13"/>
  <c r="AD353" i="13"/>
  <c r="E361" i="13"/>
  <c r="E359" i="13"/>
  <c r="E357" i="13"/>
  <c r="E353" i="13"/>
  <c r="E351" i="13"/>
  <c r="E349" i="13"/>
  <c r="E346" i="13"/>
  <c r="E342" i="13"/>
  <c r="E340" i="13"/>
  <c r="E338" i="13"/>
  <c r="E336" i="13"/>
  <c r="E334" i="13"/>
  <c r="E332" i="13"/>
  <c r="E330" i="13"/>
  <c r="E328" i="13"/>
  <c r="E326" i="13"/>
  <c r="AA323" i="13"/>
  <c r="E321" i="13"/>
  <c r="AF323" i="13"/>
  <c r="AD326" i="13"/>
  <c r="AD330" i="13"/>
  <c r="AD334" i="13"/>
  <c r="AD338" i="13"/>
  <c r="AD342" i="13"/>
  <c r="AD348" i="13"/>
  <c r="AD352" i="13"/>
  <c r="AD358" i="13"/>
  <c r="AD362" i="13"/>
  <c r="G323" i="13"/>
  <c r="E324" i="13"/>
  <c r="AA310" i="13"/>
  <c r="E310" i="13" s="1"/>
  <c r="E323" i="13" l="1"/>
  <c r="AD323" i="13"/>
  <c r="Y16" i="13"/>
  <c r="Y15" i="13" s="1"/>
  <c r="Y99" i="13"/>
  <c r="Y100" i="13"/>
  <c r="Y101" i="13"/>
  <c r="Y102" i="13"/>
  <c r="Y104" i="13"/>
  <c r="Y105" i="13"/>
  <c r="Y107" i="13"/>
  <c r="Y108" i="13"/>
  <c r="Y110" i="13"/>
  <c r="Y111" i="13"/>
  <c r="Y112" i="13"/>
  <c r="Y114" i="13"/>
  <c r="Y115" i="13"/>
  <c r="Y118" i="13"/>
  <c r="Y119" i="13"/>
  <c r="Y120" i="13"/>
  <c r="Y121" i="13"/>
  <c r="Y122" i="13"/>
  <c r="Y124" i="13"/>
  <c r="Y125" i="13"/>
  <c r="Y126" i="13"/>
  <c r="Y127" i="13"/>
  <c r="Y128" i="13"/>
  <c r="Y130" i="13"/>
  <c r="Y131" i="13"/>
  <c r="Y132" i="13"/>
  <c r="Y134" i="13"/>
  <c r="Y135" i="13"/>
  <c r="Y136" i="13"/>
  <c r="Y138" i="13"/>
  <c r="Y139" i="13"/>
  <c r="Y141" i="13"/>
  <c r="Y142" i="13"/>
  <c r="Y143" i="13"/>
  <c r="Y145" i="13"/>
  <c r="Y146" i="13"/>
  <c r="Y147" i="13"/>
  <c r="Y148" i="13"/>
  <c r="Y149" i="13"/>
  <c r="Y150" i="13"/>
  <c r="Y152" i="13"/>
  <c r="Y153" i="13"/>
  <c r="Y155" i="13"/>
  <c r="Y156" i="13"/>
  <c r="Y157" i="13"/>
  <c r="Y158" i="13"/>
  <c r="Y159" i="13"/>
  <c r="Y160" i="13"/>
  <c r="Y161" i="13"/>
  <c r="Y163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2" i="13"/>
  <c r="Y183" i="13"/>
  <c r="Y184" i="13"/>
  <c r="Y185" i="13"/>
  <c r="Y186" i="13"/>
  <c r="Y187" i="13"/>
  <c r="Y188" i="13"/>
  <c r="Y189" i="13"/>
  <c r="Y190" i="13"/>
  <c r="Y191" i="13"/>
  <c r="Y192" i="13"/>
  <c r="Y193" i="13"/>
  <c r="Y194" i="13"/>
  <c r="Y195" i="13"/>
  <c r="Y196" i="13"/>
  <c r="Y197" i="13"/>
  <c r="Y199" i="13"/>
  <c r="Y200" i="13"/>
  <c r="Y202" i="13"/>
  <c r="Y201" i="13" s="1"/>
  <c r="Y204" i="13"/>
  <c r="Y203" i="13" s="1"/>
  <c r="Y206" i="13"/>
  <c r="Y205" i="13" s="1"/>
  <c r="Y207" i="13"/>
  <c r="Y208" i="13"/>
  <c r="Y209" i="13"/>
  <c r="Y210" i="13"/>
  <c r="Y211" i="13"/>
  <c r="Y212" i="13"/>
  <c r="Y213" i="13"/>
  <c r="Y214" i="13"/>
  <c r="Y215" i="13"/>
  <c r="Y216" i="13"/>
  <c r="Y217" i="13"/>
  <c r="Y218" i="13"/>
  <c r="Y219" i="13"/>
  <c r="Y220" i="13"/>
  <c r="Y221" i="13"/>
  <c r="Y223" i="13"/>
  <c r="Y224" i="13"/>
  <c r="Y226" i="13"/>
  <c r="Y227" i="13"/>
  <c r="Y228" i="13"/>
  <c r="Y229" i="13"/>
  <c r="Y230" i="13"/>
  <c r="Y231" i="13"/>
  <c r="Y232" i="13"/>
  <c r="Y233" i="13"/>
  <c r="Y234" i="13"/>
  <c r="Y235" i="13"/>
  <c r="Y236" i="13"/>
  <c r="Y237" i="13"/>
  <c r="Y238" i="13"/>
  <c r="Y239" i="13"/>
  <c r="Y240" i="13"/>
  <c r="Y241" i="13"/>
  <c r="Y242" i="13"/>
  <c r="Y243" i="13"/>
  <c r="Y244" i="13"/>
  <c r="Y245" i="13"/>
  <c r="Y246" i="13"/>
  <c r="Y247" i="13"/>
  <c r="Y248" i="13"/>
  <c r="Y249" i="13"/>
  <c r="Y250" i="13"/>
  <c r="Y251" i="13"/>
  <c r="Y252" i="13"/>
  <c r="Y253" i="13"/>
  <c r="Y254" i="13"/>
  <c r="Y255" i="13"/>
  <c r="Y256" i="13"/>
  <c r="Y257" i="13"/>
  <c r="Y258" i="13"/>
  <c r="Y259" i="13"/>
  <c r="Y260" i="13"/>
  <c r="Y261" i="13"/>
  <c r="Y262" i="13"/>
  <c r="Y263" i="13"/>
  <c r="Y264" i="13"/>
  <c r="Y265" i="13"/>
  <c r="Y266" i="13"/>
  <c r="Y267" i="13"/>
  <c r="Y268" i="13"/>
  <c r="Y269" i="13"/>
  <c r="Y270" i="13"/>
  <c r="Y271" i="13"/>
  <c r="Y272" i="13"/>
  <c r="Y273" i="13"/>
  <c r="Y275" i="13"/>
  <c r="Y276" i="13"/>
  <c r="Y277" i="13"/>
  <c r="Y278" i="13"/>
  <c r="Y279" i="13"/>
  <c r="Y280" i="13"/>
  <c r="Y281" i="13"/>
  <c r="Y282" i="13"/>
  <c r="Y283" i="13"/>
  <c r="Y284" i="13"/>
  <c r="Y285" i="13"/>
  <c r="Y286" i="13"/>
  <c r="Y287" i="13"/>
  <c r="Y288" i="13"/>
  <c r="Y292" i="13"/>
  <c r="Y293" i="13"/>
  <c r="Y294" i="13"/>
  <c r="Y295" i="13"/>
  <c r="Y298" i="13"/>
  <c r="Y299" i="13"/>
  <c r="Y302" i="13"/>
  <c r="AC302" i="13"/>
  <c r="AC301" i="13" s="1"/>
  <c r="AA307" i="13"/>
  <c r="E307" i="13" s="1"/>
  <c r="AA306" i="13"/>
  <c r="E306" i="13" s="1"/>
  <c r="AA305" i="13"/>
  <c r="E305" i="13" s="1"/>
  <c r="AA304" i="13"/>
  <c r="E304" i="13" s="1"/>
  <c r="AB303" i="13"/>
  <c r="AA303" i="13" s="1"/>
  <c r="F303" i="13"/>
  <c r="F302" i="13" s="1"/>
  <c r="F301" i="13" s="1"/>
  <c r="Z302" i="13"/>
  <c r="Z301" i="13" s="1"/>
  <c r="X302" i="13"/>
  <c r="X301" i="13" s="1"/>
  <c r="W302" i="13"/>
  <c r="W301" i="13" s="1"/>
  <c r="V302" i="13"/>
  <c r="V301" i="13" s="1"/>
  <c r="U302" i="13"/>
  <c r="U301" i="13" s="1"/>
  <c r="T302" i="13"/>
  <c r="T301" i="13" s="1"/>
  <c r="S302" i="13"/>
  <c r="S301" i="13" s="1"/>
  <c r="R302" i="13"/>
  <c r="R301" i="13" s="1"/>
  <c r="Q302" i="13"/>
  <c r="Q301" i="13" s="1"/>
  <c r="P302" i="13"/>
  <c r="P301" i="13" s="1"/>
  <c r="O302" i="13"/>
  <c r="O301" i="13" s="1"/>
  <c r="N302" i="13"/>
  <c r="N301" i="13" s="1"/>
  <c r="M302" i="13"/>
  <c r="M301" i="13" s="1"/>
  <c r="L302" i="13"/>
  <c r="L301" i="13" s="1"/>
  <c r="K302" i="13"/>
  <c r="K301" i="13" s="1"/>
  <c r="J302" i="13"/>
  <c r="J301" i="13" s="1"/>
  <c r="I302" i="13"/>
  <c r="I301" i="13" s="1"/>
  <c r="H302" i="13"/>
  <c r="H301" i="13" s="1"/>
  <c r="G302" i="13"/>
  <c r="AA300" i="13"/>
  <c r="X300" i="13"/>
  <c r="W300" i="13"/>
  <c r="V300" i="13"/>
  <c r="U300" i="13"/>
  <c r="Q300" i="13"/>
  <c r="T300" i="13" s="1"/>
  <c r="P300" i="13"/>
  <c r="O300" i="13"/>
  <c r="N300" i="13"/>
  <c r="M300" i="13"/>
  <c r="L300" i="13"/>
  <c r="K300" i="13"/>
  <c r="J300" i="13"/>
  <c r="I300" i="13"/>
  <c r="H300" i="13"/>
  <c r="F300" i="13"/>
  <c r="AA299" i="13"/>
  <c r="X299" i="13"/>
  <c r="W299" i="13"/>
  <c r="V299" i="13"/>
  <c r="U299" i="13"/>
  <c r="Q299" i="13"/>
  <c r="T299" i="13" s="1"/>
  <c r="P299" i="13"/>
  <c r="O299" i="13"/>
  <c r="N299" i="13"/>
  <c r="M299" i="13"/>
  <c r="L299" i="13"/>
  <c r="K299" i="13"/>
  <c r="J299" i="13"/>
  <c r="I299" i="13"/>
  <c r="H299" i="13"/>
  <c r="F299" i="13"/>
  <c r="AA298" i="13"/>
  <c r="X298" i="13"/>
  <c r="W298" i="13"/>
  <c r="V298" i="13"/>
  <c r="U298" i="13"/>
  <c r="Q298" i="13"/>
  <c r="T298" i="13" s="1"/>
  <c r="P298" i="13"/>
  <c r="O298" i="13"/>
  <c r="N298" i="13"/>
  <c r="M298" i="13"/>
  <c r="L298" i="13"/>
  <c r="K298" i="13"/>
  <c r="J298" i="13"/>
  <c r="I298" i="13"/>
  <c r="H298" i="13"/>
  <c r="F298" i="13"/>
  <c r="AA297" i="13"/>
  <c r="X297" i="13"/>
  <c r="W297" i="13"/>
  <c r="V297" i="13"/>
  <c r="U297" i="13"/>
  <c r="Q297" i="13"/>
  <c r="T297" i="13" s="1"/>
  <c r="P297" i="13"/>
  <c r="O297" i="13"/>
  <c r="N297" i="13"/>
  <c r="M297" i="13"/>
  <c r="L297" i="13"/>
  <c r="K297" i="13"/>
  <c r="J297" i="13"/>
  <c r="I297" i="13"/>
  <c r="H297" i="13"/>
  <c r="F297" i="13"/>
  <c r="X295" i="13"/>
  <c r="W295" i="13"/>
  <c r="V295" i="13"/>
  <c r="Q295" i="13"/>
  <c r="T295" i="13" s="1"/>
  <c r="P295" i="13"/>
  <c r="O295" i="13"/>
  <c r="N295" i="13"/>
  <c r="M295" i="13"/>
  <c r="L295" i="13"/>
  <c r="K295" i="13"/>
  <c r="J295" i="13"/>
  <c r="I295" i="13"/>
  <c r="H295" i="13"/>
  <c r="F295" i="13"/>
  <c r="X294" i="13"/>
  <c r="W294" i="13"/>
  <c r="V294" i="13"/>
  <c r="U294" i="13"/>
  <c r="Q294" i="13"/>
  <c r="T294" i="13" s="1"/>
  <c r="P294" i="13"/>
  <c r="O294" i="13"/>
  <c r="N294" i="13"/>
  <c r="M294" i="13"/>
  <c r="L294" i="13"/>
  <c r="K294" i="13"/>
  <c r="J294" i="13"/>
  <c r="I294" i="13"/>
  <c r="H294" i="13"/>
  <c r="F294" i="13"/>
  <c r="X293" i="13"/>
  <c r="W293" i="13"/>
  <c r="V293" i="13"/>
  <c r="U293" i="13"/>
  <c r="Q293" i="13"/>
  <c r="T293" i="13" s="1"/>
  <c r="P293" i="13"/>
  <c r="O293" i="13"/>
  <c r="N293" i="13"/>
  <c r="M293" i="13"/>
  <c r="L293" i="13"/>
  <c r="K293" i="13"/>
  <c r="J293" i="13"/>
  <c r="I293" i="13"/>
  <c r="H293" i="13"/>
  <c r="F293" i="13"/>
  <c r="X292" i="13"/>
  <c r="W292" i="13"/>
  <c r="V292" i="13"/>
  <c r="U292" i="13"/>
  <c r="Q292" i="13"/>
  <c r="T292" i="13" s="1"/>
  <c r="P292" i="13"/>
  <c r="O292" i="13"/>
  <c r="N292" i="13"/>
  <c r="M292" i="13"/>
  <c r="L292" i="13"/>
  <c r="K292" i="13"/>
  <c r="J292" i="13"/>
  <c r="I292" i="13"/>
  <c r="F292" i="13"/>
  <c r="D295" i="13"/>
  <c r="U295" i="13" s="1"/>
  <c r="AA291" i="13"/>
  <c r="S291" i="13"/>
  <c r="R291" i="13"/>
  <c r="F291" i="13"/>
  <c r="AA288" i="13"/>
  <c r="X288" i="13"/>
  <c r="W288" i="13"/>
  <c r="V288" i="13"/>
  <c r="U288" i="13"/>
  <c r="Q288" i="13"/>
  <c r="T288" i="13" s="1"/>
  <c r="P288" i="13"/>
  <c r="O288" i="13"/>
  <c r="N288" i="13"/>
  <c r="M288" i="13"/>
  <c r="L288" i="13"/>
  <c r="K288" i="13"/>
  <c r="J288" i="13"/>
  <c r="I288" i="13"/>
  <c r="H288" i="13"/>
  <c r="F288" i="13"/>
  <c r="AA287" i="13"/>
  <c r="X287" i="13"/>
  <c r="W287" i="13"/>
  <c r="V287" i="13"/>
  <c r="U287" i="13"/>
  <c r="Q287" i="13"/>
  <c r="T287" i="13" s="1"/>
  <c r="P287" i="13"/>
  <c r="O287" i="13"/>
  <c r="N287" i="13"/>
  <c r="M287" i="13"/>
  <c r="L287" i="13"/>
  <c r="K287" i="13"/>
  <c r="J287" i="13"/>
  <c r="I287" i="13"/>
  <c r="H287" i="13"/>
  <c r="F287" i="13"/>
  <c r="X286" i="13"/>
  <c r="W286" i="13"/>
  <c r="V286" i="13"/>
  <c r="U286" i="13"/>
  <c r="Q286" i="13"/>
  <c r="T286" i="13" s="1"/>
  <c r="P286" i="13"/>
  <c r="O286" i="13"/>
  <c r="N286" i="13"/>
  <c r="M286" i="13"/>
  <c r="L286" i="13"/>
  <c r="K286" i="13"/>
  <c r="J286" i="13"/>
  <c r="I286" i="13"/>
  <c r="H286" i="13"/>
  <c r="F286" i="13"/>
  <c r="X285" i="13"/>
  <c r="W285" i="13"/>
  <c r="V285" i="13"/>
  <c r="U285" i="13"/>
  <c r="Q285" i="13"/>
  <c r="T285" i="13" s="1"/>
  <c r="P285" i="13"/>
  <c r="O285" i="13"/>
  <c r="N285" i="13"/>
  <c r="M285" i="13"/>
  <c r="L285" i="13"/>
  <c r="K285" i="13"/>
  <c r="J285" i="13"/>
  <c r="I285" i="13"/>
  <c r="H285" i="13"/>
  <c r="F285" i="13"/>
  <c r="X284" i="13"/>
  <c r="W284" i="13"/>
  <c r="V284" i="13"/>
  <c r="U284" i="13"/>
  <c r="Q284" i="13"/>
  <c r="T284" i="13" s="1"/>
  <c r="P284" i="13"/>
  <c r="O284" i="13"/>
  <c r="N284" i="13"/>
  <c r="M284" i="13"/>
  <c r="L284" i="13"/>
  <c r="K284" i="13"/>
  <c r="J284" i="13"/>
  <c r="I284" i="13"/>
  <c r="H284" i="13"/>
  <c r="F284" i="13"/>
  <c r="X283" i="13"/>
  <c r="W283" i="13"/>
  <c r="V283" i="13"/>
  <c r="U283" i="13"/>
  <c r="Q283" i="13"/>
  <c r="T283" i="13" s="1"/>
  <c r="P283" i="13"/>
  <c r="O283" i="13"/>
  <c r="N283" i="13"/>
  <c r="M283" i="13"/>
  <c r="L283" i="13"/>
  <c r="K283" i="13"/>
  <c r="J283" i="13"/>
  <c r="I283" i="13"/>
  <c r="H283" i="13"/>
  <c r="F283" i="13"/>
  <c r="AA282" i="13"/>
  <c r="X282" i="13"/>
  <c r="W282" i="13"/>
  <c r="V282" i="13"/>
  <c r="U282" i="13"/>
  <c r="Q282" i="13"/>
  <c r="T282" i="13" s="1"/>
  <c r="P282" i="13"/>
  <c r="O282" i="13"/>
  <c r="N282" i="13"/>
  <c r="M282" i="13"/>
  <c r="L282" i="13"/>
  <c r="K282" i="13"/>
  <c r="J282" i="13"/>
  <c r="I282" i="13"/>
  <c r="H282" i="13"/>
  <c r="F282" i="13"/>
  <c r="AA281" i="13"/>
  <c r="X281" i="13"/>
  <c r="W281" i="13"/>
  <c r="V281" i="13"/>
  <c r="U281" i="13"/>
  <c r="Q281" i="13"/>
  <c r="T281" i="13" s="1"/>
  <c r="P281" i="13"/>
  <c r="O281" i="13"/>
  <c r="N281" i="13"/>
  <c r="M281" i="13"/>
  <c r="L281" i="13"/>
  <c r="K281" i="13"/>
  <c r="J281" i="13"/>
  <c r="I281" i="13"/>
  <c r="H281" i="13"/>
  <c r="F281" i="13"/>
  <c r="AA280" i="13"/>
  <c r="X280" i="13"/>
  <c r="W280" i="13"/>
  <c r="V280" i="13"/>
  <c r="U280" i="13"/>
  <c r="Q280" i="13"/>
  <c r="T280" i="13" s="1"/>
  <c r="P280" i="13"/>
  <c r="O280" i="13"/>
  <c r="N280" i="13"/>
  <c r="M280" i="13"/>
  <c r="L280" i="13"/>
  <c r="K280" i="13"/>
  <c r="J280" i="13"/>
  <c r="I280" i="13"/>
  <c r="H280" i="13"/>
  <c r="F280" i="13"/>
  <c r="AA279" i="13"/>
  <c r="X279" i="13"/>
  <c r="W279" i="13"/>
  <c r="V279" i="13"/>
  <c r="U279" i="13"/>
  <c r="Q279" i="13"/>
  <c r="T279" i="13" s="1"/>
  <c r="P279" i="13"/>
  <c r="O279" i="13"/>
  <c r="N279" i="13"/>
  <c r="M279" i="13"/>
  <c r="L279" i="13"/>
  <c r="K279" i="13"/>
  <c r="J279" i="13"/>
  <c r="I279" i="13"/>
  <c r="H279" i="13"/>
  <c r="F279" i="13"/>
  <c r="AA278" i="13"/>
  <c r="X278" i="13"/>
  <c r="W278" i="13"/>
  <c r="V278" i="13"/>
  <c r="U278" i="13"/>
  <c r="Q278" i="13"/>
  <c r="T278" i="13" s="1"/>
  <c r="P278" i="13"/>
  <c r="O278" i="13"/>
  <c r="N278" i="13"/>
  <c r="M278" i="13"/>
  <c r="L278" i="13"/>
  <c r="K278" i="13"/>
  <c r="J278" i="13"/>
  <c r="I278" i="13"/>
  <c r="H278" i="13"/>
  <c r="F278" i="13"/>
  <c r="AA277" i="13"/>
  <c r="X277" i="13"/>
  <c r="W277" i="13"/>
  <c r="V277" i="13"/>
  <c r="U277" i="13"/>
  <c r="Q277" i="13"/>
  <c r="T277" i="13" s="1"/>
  <c r="P277" i="13"/>
  <c r="O277" i="13"/>
  <c r="N277" i="13"/>
  <c r="M277" i="13"/>
  <c r="L277" i="13"/>
  <c r="K277" i="13"/>
  <c r="J277" i="13"/>
  <c r="I277" i="13"/>
  <c r="H277" i="13"/>
  <c r="F277" i="13"/>
  <c r="X276" i="13"/>
  <c r="W276" i="13"/>
  <c r="V276" i="13"/>
  <c r="U276" i="13"/>
  <c r="Q276" i="13"/>
  <c r="T276" i="13" s="1"/>
  <c r="P276" i="13"/>
  <c r="O276" i="13"/>
  <c r="N276" i="13"/>
  <c r="M276" i="13"/>
  <c r="L276" i="13"/>
  <c r="K276" i="13"/>
  <c r="J276" i="13"/>
  <c r="I276" i="13"/>
  <c r="H276" i="13"/>
  <c r="F276" i="13"/>
  <c r="AA275" i="13"/>
  <c r="X275" i="13"/>
  <c r="W275" i="13"/>
  <c r="V275" i="13"/>
  <c r="Q275" i="13"/>
  <c r="T275" i="13" s="1"/>
  <c r="P275" i="13"/>
  <c r="O275" i="13"/>
  <c r="N275" i="13"/>
  <c r="M275" i="13"/>
  <c r="L275" i="13"/>
  <c r="K275" i="13"/>
  <c r="J275" i="13"/>
  <c r="I275" i="13"/>
  <c r="H275" i="13"/>
  <c r="F275" i="13"/>
  <c r="AA274" i="13"/>
  <c r="S274" i="13"/>
  <c r="R274" i="13"/>
  <c r="X273" i="13"/>
  <c r="W273" i="13"/>
  <c r="V273" i="13"/>
  <c r="U273" i="13"/>
  <c r="Q273" i="13"/>
  <c r="T273" i="13" s="1"/>
  <c r="P273" i="13"/>
  <c r="O273" i="13"/>
  <c r="N273" i="13"/>
  <c r="M273" i="13"/>
  <c r="L273" i="13"/>
  <c r="K273" i="13"/>
  <c r="J273" i="13"/>
  <c r="I273" i="13"/>
  <c r="H273" i="13"/>
  <c r="F273" i="13"/>
  <c r="AA272" i="13"/>
  <c r="X272" i="13"/>
  <c r="W272" i="13"/>
  <c r="V272" i="13"/>
  <c r="U272" i="13"/>
  <c r="Q272" i="13"/>
  <c r="T272" i="13" s="1"/>
  <c r="P272" i="13"/>
  <c r="O272" i="13"/>
  <c r="N272" i="13"/>
  <c r="M272" i="13"/>
  <c r="L272" i="13"/>
  <c r="K272" i="13"/>
  <c r="J272" i="13"/>
  <c r="I272" i="13"/>
  <c r="H272" i="13"/>
  <c r="F272" i="13"/>
  <c r="AA271" i="13"/>
  <c r="X271" i="13"/>
  <c r="W271" i="13"/>
  <c r="V271" i="13"/>
  <c r="U271" i="13"/>
  <c r="Q271" i="13"/>
  <c r="T271" i="13" s="1"/>
  <c r="P271" i="13"/>
  <c r="O271" i="13"/>
  <c r="N271" i="13"/>
  <c r="M271" i="13"/>
  <c r="L271" i="13"/>
  <c r="K271" i="13"/>
  <c r="J271" i="13"/>
  <c r="I271" i="13"/>
  <c r="H271" i="13"/>
  <c r="F271" i="13"/>
  <c r="AA270" i="13"/>
  <c r="X270" i="13"/>
  <c r="X269" i="13" s="1"/>
  <c r="W270" i="13"/>
  <c r="V270" i="13"/>
  <c r="V269" i="13" s="1"/>
  <c r="U270" i="13"/>
  <c r="Q270" i="13"/>
  <c r="T270" i="13" s="1"/>
  <c r="P270" i="13"/>
  <c r="P269" i="13" s="1"/>
  <c r="O270" i="13"/>
  <c r="O269" i="13" s="1"/>
  <c r="N270" i="13"/>
  <c r="N269" i="13" s="1"/>
  <c r="M270" i="13"/>
  <c r="M269" i="13" s="1"/>
  <c r="L270" i="13"/>
  <c r="L269" i="13" s="1"/>
  <c r="K270" i="13"/>
  <c r="K269" i="13" s="1"/>
  <c r="J270" i="13"/>
  <c r="J269" i="13" s="1"/>
  <c r="I270" i="13"/>
  <c r="I269" i="13" s="1"/>
  <c r="H270" i="13"/>
  <c r="F270" i="13"/>
  <c r="AA269" i="13"/>
  <c r="D269" i="13"/>
  <c r="AA268" i="13"/>
  <c r="X268" i="13"/>
  <c r="W268" i="13"/>
  <c r="V268" i="13"/>
  <c r="U268" i="13"/>
  <c r="Q268" i="13"/>
  <c r="T268" i="13" s="1"/>
  <c r="P268" i="13"/>
  <c r="O268" i="13"/>
  <c r="N268" i="13"/>
  <c r="M268" i="13"/>
  <c r="L268" i="13"/>
  <c r="K268" i="13"/>
  <c r="J268" i="13"/>
  <c r="I268" i="13"/>
  <c r="H268" i="13"/>
  <c r="F268" i="13"/>
  <c r="X267" i="13"/>
  <c r="W267" i="13"/>
  <c r="U267" i="13"/>
  <c r="Q267" i="13"/>
  <c r="T267" i="13" s="1"/>
  <c r="P267" i="13"/>
  <c r="O267" i="13"/>
  <c r="N267" i="13"/>
  <c r="M267" i="13"/>
  <c r="L267" i="13"/>
  <c r="K267" i="13"/>
  <c r="J267" i="13"/>
  <c r="I267" i="13"/>
  <c r="H267" i="13"/>
  <c r="F267" i="13"/>
  <c r="V267" i="13"/>
  <c r="X266" i="13"/>
  <c r="W266" i="13"/>
  <c r="V266" i="13"/>
  <c r="U266" i="13"/>
  <c r="Q266" i="13"/>
  <c r="T266" i="13" s="1"/>
  <c r="P266" i="13"/>
  <c r="O266" i="13"/>
  <c r="N266" i="13"/>
  <c r="M266" i="13"/>
  <c r="L266" i="13"/>
  <c r="K266" i="13"/>
  <c r="J266" i="13"/>
  <c r="I266" i="13"/>
  <c r="H266" i="13"/>
  <c r="F266" i="13"/>
  <c r="X265" i="13"/>
  <c r="W265" i="13"/>
  <c r="V265" i="13"/>
  <c r="U265" i="13"/>
  <c r="Q265" i="13"/>
  <c r="T265" i="13" s="1"/>
  <c r="P265" i="13"/>
  <c r="O265" i="13"/>
  <c r="N265" i="13"/>
  <c r="M265" i="13"/>
  <c r="L265" i="13"/>
  <c r="K265" i="13"/>
  <c r="J265" i="13"/>
  <c r="I265" i="13"/>
  <c r="H265" i="13"/>
  <c r="F265" i="13"/>
  <c r="X264" i="13"/>
  <c r="W264" i="13"/>
  <c r="V264" i="13"/>
  <c r="U264" i="13"/>
  <c r="Q264" i="13"/>
  <c r="T264" i="13" s="1"/>
  <c r="P264" i="13"/>
  <c r="O264" i="13"/>
  <c r="N264" i="13"/>
  <c r="M264" i="13"/>
  <c r="L264" i="13"/>
  <c r="K264" i="13"/>
  <c r="J264" i="13"/>
  <c r="I264" i="13"/>
  <c r="H264" i="13"/>
  <c r="F264" i="13"/>
  <c r="X263" i="13"/>
  <c r="W263" i="13"/>
  <c r="V263" i="13"/>
  <c r="U263" i="13"/>
  <c r="Q263" i="13"/>
  <c r="T263" i="13" s="1"/>
  <c r="P263" i="13"/>
  <c r="O263" i="13"/>
  <c r="N263" i="13"/>
  <c r="M263" i="13"/>
  <c r="L263" i="13"/>
  <c r="K263" i="13"/>
  <c r="J263" i="13"/>
  <c r="I263" i="13"/>
  <c r="H263" i="13"/>
  <c r="F263" i="13"/>
  <c r="X262" i="13"/>
  <c r="W262" i="13"/>
  <c r="V262" i="13"/>
  <c r="U262" i="13"/>
  <c r="Q262" i="13"/>
  <c r="T262" i="13" s="1"/>
  <c r="P262" i="13"/>
  <c r="O262" i="13"/>
  <c r="N262" i="13"/>
  <c r="M262" i="13"/>
  <c r="L262" i="13"/>
  <c r="K262" i="13"/>
  <c r="J262" i="13"/>
  <c r="I262" i="13"/>
  <c r="H262" i="13"/>
  <c r="F262" i="13"/>
  <c r="X261" i="13"/>
  <c r="W261" i="13"/>
  <c r="V261" i="13"/>
  <c r="U261" i="13"/>
  <c r="Q261" i="13"/>
  <c r="T261" i="13" s="1"/>
  <c r="P261" i="13"/>
  <c r="O261" i="13"/>
  <c r="N261" i="13"/>
  <c r="M261" i="13"/>
  <c r="L261" i="13"/>
  <c r="K261" i="13"/>
  <c r="J261" i="13"/>
  <c r="I261" i="13"/>
  <c r="H261" i="13"/>
  <c r="F261" i="13"/>
  <c r="X260" i="13"/>
  <c r="W260" i="13"/>
  <c r="V260" i="13"/>
  <c r="U260" i="13"/>
  <c r="Q260" i="13"/>
  <c r="T260" i="13" s="1"/>
  <c r="P260" i="13"/>
  <c r="O260" i="13"/>
  <c r="N260" i="13"/>
  <c r="M260" i="13"/>
  <c r="L260" i="13"/>
  <c r="K260" i="13"/>
  <c r="J260" i="13"/>
  <c r="I260" i="13"/>
  <c r="H260" i="13"/>
  <c r="F260" i="13"/>
  <c r="X259" i="13"/>
  <c r="W259" i="13"/>
  <c r="V259" i="13"/>
  <c r="U259" i="13"/>
  <c r="Q259" i="13"/>
  <c r="T259" i="13" s="1"/>
  <c r="P259" i="13"/>
  <c r="O259" i="13"/>
  <c r="N259" i="13"/>
  <c r="M259" i="13"/>
  <c r="L259" i="13"/>
  <c r="K259" i="13"/>
  <c r="J259" i="13"/>
  <c r="I259" i="13"/>
  <c r="H259" i="13"/>
  <c r="F259" i="13"/>
  <c r="X258" i="13"/>
  <c r="W258" i="13"/>
  <c r="V258" i="13"/>
  <c r="U258" i="13"/>
  <c r="Q258" i="13"/>
  <c r="T258" i="13" s="1"/>
  <c r="P258" i="13"/>
  <c r="O258" i="13"/>
  <c r="N258" i="13"/>
  <c r="M258" i="13"/>
  <c r="L258" i="13"/>
  <c r="K258" i="13"/>
  <c r="J258" i="13"/>
  <c r="I258" i="13"/>
  <c r="H258" i="13"/>
  <c r="F258" i="13"/>
  <c r="X257" i="13"/>
  <c r="W257" i="13"/>
  <c r="V257" i="13"/>
  <c r="U257" i="13"/>
  <c r="Q257" i="13"/>
  <c r="T257" i="13" s="1"/>
  <c r="P257" i="13"/>
  <c r="O257" i="13"/>
  <c r="N257" i="13"/>
  <c r="M257" i="13"/>
  <c r="L257" i="13"/>
  <c r="K257" i="13"/>
  <c r="J257" i="13"/>
  <c r="I257" i="13"/>
  <c r="H257" i="13"/>
  <c r="F257" i="13"/>
  <c r="X256" i="13"/>
  <c r="W256" i="13"/>
  <c r="V256" i="13"/>
  <c r="U256" i="13"/>
  <c r="Q256" i="13"/>
  <c r="T256" i="13" s="1"/>
  <c r="P256" i="13"/>
  <c r="O256" i="13"/>
  <c r="N256" i="13"/>
  <c r="M256" i="13"/>
  <c r="L256" i="13"/>
  <c r="K256" i="13"/>
  <c r="J256" i="13"/>
  <c r="I256" i="13"/>
  <c r="H256" i="13"/>
  <c r="F256" i="13"/>
  <c r="X255" i="13"/>
  <c r="W255" i="13"/>
  <c r="V255" i="13"/>
  <c r="U255" i="13"/>
  <c r="Q255" i="13"/>
  <c r="T255" i="13" s="1"/>
  <c r="P255" i="13"/>
  <c r="O255" i="13"/>
  <c r="N255" i="13"/>
  <c r="M255" i="13"/>
  <c r="L255" i="13"/>
  <c r="K255" i="13"/>
  <c r="J255" i="13"/>
  <c r="I255" i="13"/>
  <c r="H255" i="13"/>
  <c r="F255" i="13"/>
  <c r="X254" i="13"/>
  <c r="W254" i="13"/>
  <c r="V254" i="13"/>
  <c r="U254" i="13"/>
  <c r="Q254" i="13"/>
  <c r="T254" i="13" s="1"/>
  <c r="P254" i="13"/>
  <c r="O254" i="13"/>
  <c r="N254" i="13"/>
  <c r="M254" i="13"/>
  <c r="L254" i="13"/>
  <c r="K254" i="13"/>
  <c r="J254" i="13"/>
  <c r="I254" i="13"/>
  <c r="H254" i="13"/>
  <c r="F254" i="13"/>
  <c r="X253" i="13"/>
  <c r="W253" i="13"/>
  <c r="V253" i="13"/>
  <c r="U253" i="13"/>
  <c r="Q253" i="13"/>
  <c r="T253" i="13" s="1"/>
  <c r="P253" i="13"/>
  <c r="O253" i="13"/>
  <c r="N253" i="13"/>
  <c r="M253" i="13"/>
  <c r="L253" i="13"/>
  <c r="K253" i="13"/>
  <c r="J253" i="13"/>
  <c r="I253" i="13"/>
  <c r="H253" i="13"/>
  <c r="F253" i="13"/>
  <c r="X252" i="13"/>
  <c r="W252" i="13"/>
  <c r="V252" i="13"/>
  <c r="U252" i="13"/>
  <c r="Q252" i="13"/>
  <c r="T252" i="13" s="1"/>
  <c r="P252" i="13"/>
  <c r="O252" i="13"/>
  <c r="N252" i="13"/>
  <c r="M252" i="13"/>
  <c r="L252" i="13"/>
  <c r="K252" i="13"/>
  <c r="J252" i="13"/>
  <c r="I252" i="13"/>
  <c r="H252" i="13"/>
  <c r="F252" i="13"/>
  <c r="X251" i="13"/>
  <c r="W251" i="13"/>
  <c r="V251" i="13"/>
  <c r="U251" i="13"/>
  <c r="Q251" i="13"/>
  <c r="T251" i="13" s="1"/>
  <c r="P251" i="13"/>
  <c r="O251" i="13"/>
  <c r="N251" i="13"/>
  <c r="M251" i="13"/>
  <c r="L251" i="13"/>
  <c r="K251" i="13"/>
  <c r="J251" i="13"/>
  <c r="I251" i="13"/>
  <c r="H251" i="13"/>
  <c r="F251" i="13"/>
  <c r="AA250" i="13"/>
  <c r="X250" i="13"/>
  <c r="W250" i="13"/>
  <c r="U250" i="13"/>
  <c r="Q250" i="13"/>
  <c r="T250" i="13" s="1"/>
  <c r="P250" i="13"/>
  <c r="O250" i="13"/>
  <c r="N250" i="13"/>
  <c r="M250" i="13"/>
  <c r="L250" i="13"/>
  <c r="K250" i="13"/>
  <c r="J250" i="13"/>
  <c r="I250" i="13"/>
  <c r="H250" i="13"/>
  <c r="F250" i="13"/>
  <c r="V250" i="13"/>
  <c r="X249" i="13"/>
  <c r="W249" i="13"/>
  <c r="V249" i="13"/>
  <c r="U249" i="13"/>
  <c r="Q249" i="13"/>
  <c r="T249" i="13" s="1"/>
  <c r="P249" i="13"/>
  <c r="O249" i="13"/>
  <c r="N249" i="13"/>
  <c r="M249" i="13"/>
  <c r="L249" i="13"/>
  <c r="K249" i="13"/>
  <c r="J249" i="13"/>
  <c r="I249" i="13"/>
  <c r="H249" i="13"/>
  <c r="F249" i="13"/>
  <c r="AA248" i="13"/>
  <c r="X248" i="13"/>
  <c r="W248" i="13"/>
  <c r="V248" i="13"/>
  <c r="U248" i="13"/>
  <c r="Q248" i="13"/>
  <c r="T248" i="13" s="1"/>
  <c r="P248" i="13"/>
  <c r="O248" i="13"/>
  <c r="N248" i="13"/>
  <c r="M248" i="13"/>
  <c r="L248" i="13"/>
  <c r="K248" i="13"/>
  <c r="J248" i="13"/>
  <c r="I248" i="13"/>
  <c r="H248" i="13"/>
  <c r="F248" i="13"/>
  <c r="AA247" i="13"/>
  <c r="X247" i="13"/>
  <c r="W247" i="13"/>
  <c r="V247" i="13"/>
  <c r="U247" i="13"/>
  <c r="Q247" i="13"/>
  <c r="T247" i="13" s="1"/>
  <c r="P247" i="13"/>
  <c r="O247" i="13"/>
  <c r="O246" i="13" s="1"/>
  <c r="N247" i="13"/>
  <c r="N246" i="13" s="1"/>
  <c r="M247" i="13"/>
  <c r="M246" i="13" s="1"/>
  <c r="L247" i="13"/>
  <c r="L246" i="13" s="1"/>
  <c r="K247" i="13"/>
  <c r="K246" i="13" s="1"/>
  <c r="J247" i="13"/>
  <c r="J246" i="13" s="1"/>
  <c r="I247" i="13"/>
  <c r="I246" i="13" s="1"/>
  <c r="H247" i="13"/>
  <c r="H246" i="13" s="1"/>
  <c r="F247" i="13"/>
  <c r="AA246" i="13"/>
  <c r="X246" i="13"/>
  <c r="P246" i="13"/>
  <c r="AA245" i="13"/>
  <c r="X245" i="13"/>
  <c r="W245" i="13"/>
  <c r="V245" i="13"/>
  <c r="U245" i="13"/>
  <c r="Q245" i="13"/>
  <c r="T245" i="13" s="1"/>
  <c r="P245" i="13"/>
  <c r="O245" i="13"/>
  <c r="N245" i="13"/>
  <c r="M245" i="13"/>
  <c r="L245" i="13"/>
  <c r="K245" i="13"/>
  <c r="J245" i="13"/>
  <c r="I245" i="13"/>
  <c r="H245" i="13"/>
  <c r="F245" i="13"/>
  <c r="AA244" i="13"/>
  <c r="X244" i="13"/>
  <c r="W244" i="13"/>
  <c r="V244" i="13"/>
  <c r="U244" i="13"/>
  <c r="Q244" i="13"/>
  <c r="T244" i="13" s="1"/>
  <c r="P244" i="13"/>
  <c r="O244" i="13"/>
  <c r="N244" i="13"/>
  <c r="M244" i="13"/>
  <c r="L244" i="13"/>
  <c r="K244" i="13"/>
  <c r="J244" i="13"/>
  <c r="I244" i="13"/>
  <c r="H244" i="13"/>
  <c r="F244" i="13"/>
  <c r="AA243" i="13"/>
  <c r="X243" i="13"/>
  <c r="W243" i="13"/>
  <c r="V243" i="13"/>
  <c r="U243" i="13"/>
  <c r="Q243" i="13"/>
  <c r="T243" i="13" s="1"/>
  <c r="P243" i="13"/>
  <c r="O243" i="13"/>
  <c r="N243" i="13"/>
  <c r="M243" i="13"/>
  <c r="L243" i="13"/>
  <c r="K243" i="13"/>
  <c r="J243" i="13"/>
  <c r="I243" i="13"/>
  <c r="H243" i="13"/>
  <c r="F243" i="13"/>
  <c r="AA242" i="13"/>
  <c r="X242" i="13"/>
  <c r="W242" i="13"/>
  <c r="V242" i="13"/>
  <c r="U242" i="13"/>
  <c r="Q242" i="13"/>
  <c r="T242" i="13" s="1"/>
  <c r="P242" i="13"/>
  <c r="O242" i="13"/>
  <c r="N242" i="13"/>
  <c r="M242" i="13"/>
  <c r="L242" i="13"/>
  <c r="K242" i="13"/>
  <c r="J242" i="13"/>
  <c r="I242" i="13"/>
  <c r="H242" i="13"/>
  <c r="F242" i="13"/>
  <c r="AA241" i="13"/>
  <c r="X241" i="13"/>
  <c r="W241" i="13"/>
  <c r="V241" i="13"/>
  <c r="U241" i="13"/>
  <c r="Q241" i="13"/>
  <c r="T241" i="13" s="1"/>
  <c r="P241" i="13"/>
  <c r="O241" i="13"/>
  <c r="N241" i="13"/>
  <c r="M241" i="13"/>
  <c r="L241" i="13"/>
  <c r="K241" i="13"/>
  <c r="J241" i="13"/>
  <c r="I241" i="13"/>
  <c r="H241" i="13"/>
  <c r="F241" i="13"/>
  <c r="AA240" i="13"/>
  <c r="X240" i="13"/>
  <c r="W240" i="13"/>
  <c r="V240" i="13"/>
  <c r="U240" i="13"/>
  <c r="Q240" i="13"/>
  <c r="T240" i="13" s="1"/>
  <c r="P240" i="13"/>
  <c r="O240" i="13"/>
  <c r="N240" i="13"/>
  <c r="M240" i="13"/>
  <c r="L240" i="13"/>
  <c r="K240" i="13"/>
  <c r="J240" i="13"/>
  <c r="I240" i="13"/>
  <c r="H240" i="13"/>
  <c r="F240" i="13"/>
  <c r="AA239" i="13"/>
  <c r="X239" i="13"/>
  <c r="W239" i="13"/>
  <c r="V239" i="13"/>
  <c r="U239" i="13"/>
  <c r="Q239" i="13"/>
  <c r="T239" i="13" s="1"/>
  <c r="P239" i="13"/>
  <c r="O239" i="13"/>
  <c r="N239" i="13"/>
  <c r="M239" i="13"/>
  <c r="L239" i="13"/>
  <c r="K239" i="13"/>
  <c r="J239" i="13"/>
  <c r="I239" i="13"/>
  <c r="H239" i="13"/>
  <c r="F239" i="13"/>
  <c r="AA238" i="13"/>
  <c r="X238" i="13"/>
  <c r="W238" i="13"/>
  <c r="V238" i="13"/>
  <c r="U238" i="13"/>
  <c r="Q238" i="13"/>
  <c r="T238" i="13" s="1"/>
  <c r="P238" i="13"/>
  <c r="O238" i="13"/>
  <c r="N238" i="13"/>
  <c r="M238" i="13"/>
  <c r="L238" i="13"/>
  <c r="K238" i="13"/>
  <c r="J238" i="13"/>
  <c r="I238" i="13"/>
  <c r="H238" i="13"/>
  <c r="F238" i="13"/>
  <c r="AA237" i="13"/>
  <c r="X237" i="13"/>
  <c r="W237" i="13"/>
  <c r="V237" i="13"/>
  <c r="U237" i="13"/>
  <c r="Q237" i="13"/>
  <c r="T237" i="13" s="1"/>
  <c r="P237" i="13"/>
  <c r="O237" i="13"/>
  <c r="N237" i="13"/>
  <c r="M237" i="13"/>
  <c r="L237" i="13"/>
  <c r="K237" i="13"/>
  <c r="J237" i="13"/>
  <c r="I237" i="13"/>
  <c r="H237" i="13"/>
  <c r="F237" i="13"/>
  <c r="AA236" i="13"/>
  <c r="X236" i="13"/>
  <c r="W236" i="13"/>
  <c r="V236" i="13"/>
  <c r="U236" i="13"/>
  <c r="Q236" i="13"/>
  <c r="T236" i="13" s="1"/>
  <c r="P236" i="13"/>
  <c r="O236" i="13"/>
  <c r="N236" i="13"/>
  <c r="M236" i="13"/>
  <c r="L236" i="13"/>
  <c r="K236" i="13"/>
  <c r="J236" i="13"/>
  <c r="I236" i="13"/>
  <c r="H236" i="13"/>
  <c r="F236" i="13"/>
  <c r="AA235" i="13"/>
  <c r="X235" i="13"/>
  <c r="W235" i="13"/>
  <c r="V235" i="13"/>
  <c r="U235" i="13"/>
  <c r="Q235" i="13"/>
  <c r="T235" i="13" s="1"/>
  <c r="P235" i="13"/>
  <c r="O235" i="13"/>
  <c r="N235" i="13"/>
  <c r="M235" i="13"/>
  <c r="L235" i="13"/>
  <c r="K235" i="13"/>
  <c r="J235" i="13"/>
  <c r="I235" i="13"/>
  <c r="H235" i="13"/>
  <c r="F235" i="13"/>
  <c r="AA234" i="13"/>
  <c r="X234" i="13"/>
  <c r="X233" i="13" s="1"/>
  <c r="W234" i="13"/>
  <c r="V234" i="13"/>
  <c r="U234" i="13"/>
  <c r="Q234" i="13"/>
  <c r="T234" i="13" s="1"/>
  <c r="P234" i="13"/>
  <c r="O234" i="13"/>
  <c r="O233" i="13" s="1"/>
  <c r="N234" i="13"/>
  <c r="M234" i="13"/>
  <c r="M233" i="13" s="1"/>
  <c r="L234" i="13"/>
  <c r="K234" i="13"/>
  <c r="J234" i="13"/>
  <c r="I234" i="13"/>
  <c r="I233" i="13" s="1"/>
  <c r="H234" i="13"/>
  <c r="F234" i="13"/>
  <c r="AA233" i="13"/>
  <c r="AA232" i="13"/>
  <c r="X232" i="13"/>
  <c r="W232" i="13"/>
  <c r="V232" i="13"/>
  <c r="U232" i="13"/>
  <c r="Q232" i="13"/>
  <c r="T232" i="13" s="1"/>
  <c r="P232" i="13"/>
  <c r="O232" i="13"/>
  <c r="N232" i="13"/>
  <c r="M232" i="13"/>
  <c r="L232" i="13"/>
  <c r="K232" i="13"/>
  <c r="J232" i="13"/>
  <c r="I232" i="13"/>
  <c r="H232" i="13"/>
  <c r="F232" i="13"/>
  <c r="AA231" i="13"/>
  <c r="X231" i="13"/>
  <c r="W231" i="13"/>
  <c r="V231" i="13"/>
  <c r="U231" i="13"/>
  <c r="Q231" i="13"/>
  <c r="T231" i="13" s="1"/>
  <c r="P231" i="13"/>
  <c r="O231" i="13"/>
  <c r="N231" i="13"/>
  <c r="M231" i="13"/>
  <c r="L231" i="13"/>
  <c r="K231" i="13"/>
  <c r="J231" i="13"/>
  <c r="I231" i="13"/>
  <c r="H231" i="13"/>
  <c r="F231" i="13"/>
  <c r="AA230" i="13"/>
  <c r="X230" i="13"/>
  <c r="W230" i="13"/>
  <c r="V230" i="13"/>
  <c r="U230" i="13"/>
  <c r="Q230" i="13"/>
  <c r="T230" i="13" s="1"/>
  <c r="P230" i="13"/>
  <c r="O230" i="13"/>
  <c r="N230" i="13"/>
  <c r="M230" i="13"/>
  <c r="L230" i="13"/>
  <c r="K230" i="13"/>
  <c r="J230" i="13"/>
  <c r="I230" i="13"/>
  <c r="H230" i="13"/>
  <c r="F230" i="13"/>
  <c r="AA229" i="13"/>
  <c r="X229" i="13"/>
  <c r="W229" i="13"/>
  <c r="V229" i="13"/>
  <c r="U229" i="13"/>
  <c r="Q229" i="13"/>
  <c r="T229" i="13" s="1"/>
  <c r="P229" i="13"/>
  <c r="O229" i="13"/>
  <c r="N229" i="13"/>
  <c r="M229" i="13"/>
  <c r="L229" i="13"/>
  <c r="K229" i="13"/>
  <c r="J229" i="13"/>
  <c r="I229" i="13"/>
  <c r="H229" i="13"/>
  <c r="F229" i="13"/>
  <c r="AA228" i="13"/>
  <c r="X228" i="13"/>
  <c r="W228" i="13"/>
  <c r="V228" i="13"/>
  <c r="U228" i="13"/>
  <c r="Q228" i="13"/>
  <c r="T228" i="13" s="1"/>
  <c r="P228" i="13"/>
  <c r="O228" i="13"/>
  <c r="N228" i="13"/>
  <c r="M228" i="13"/>
  <c r="L228" i="13"/>
  <c r="K228" i="13"/>
  <c r="J228" i="13"/>
  <c r="I228" i="13"/>
  <c r="H228" i="13"/>
  <c r="F228" i="13"/>
  <c r="AA227" i="13"/>
  <c r="X227" i="13"/>
  <c r="W227" i="13"/>
  <c r="V227" i="13"/>
  <c r="U227" i="13"/>
  <c r="Q227" i="13"/>
  <c r="T227" i="13" s="1"/>
  <c r="P227" i="13"/>
  <c r="O227" i="13"/>
  <c r="N227" i="13"/>
  <c r="M227" i="13"/>
  <c r="L227" i="13"/>
  <c r="K227" i="13"/>
  <c r="J227" i="13"/>
  <c r="I227" i="13"/>
  <c r="H227" i="13"/>
  <c r="F227" i="13"/>
  <c r="AA226" i="13"/>
  <c r="X226" i="13"/>
  <c r="W226" i="13"/>
  <c r="W225" i="13" s="1"/>
  <c r="V226" i="13"/>
  <c r="U226" i="13"/>
  <c r="Q226" i="13"/>
  <c r="T226" i="13" s="1"/>
  <c r="P226" i="13"/>
  <c r="O226" i="13"/>
  <c r="N226" i="13"/>
  <c r="M226" i="13"/>
  <c r="M225" i="13" s="1"/>
  <c r="L226" i="13"/>
  <c r="K226" i="13"/>
  <c r="J226" i="13"/>
  <c r="I226" i="13"/>
  <c r="I225" i="13" s="1"/>
  <c r="H226" i="13"/>
  <c r="F226" i="13"/>
  <c r="AA225" i="13"/>
  <c r="S225" i="13"/>
  <c r="R225" i="13"/>
  <c r="AA224" i="13"/>
  <c r="X224" i="13"/>
  <c r="W224" i="13"/>
  <c r="V224" i="13"/>
  <c r="U224" i="13"/>
  <c r="Q224" i="13"/>
  <c r="T224" i="13" s="1"/>
  <c r="P224" i="13"/>
  <c r="O224" i="13"/>
  <c r="N224" i="13"/>
  <c r="M224" i="13"/>
  <c r="L224" i="13"/>
  <c r="K224" i="13"/>
  <c r="J224" i="13"/>
  <c r="I224" i="13"/>
  <c r="H224" i="13"/>
  <c r="F224" i="13"/>
  <c r="AA223" i="13"/>
  <c r="X223" i="13"/>
  <c r="X222" i="13" s="1"/>
  <c r="W223" i="13"/>
  <c r="W222" i="13" s="1"/>
  <c r="V223" i="13"/>
  <c r="V222" i="13" s="1"/>
  <c r="U223" i="13"/>
  <c r="U222" i="13" s="1"/>
  <c r="Q223" i="13"/>
  <c r="T223" i="13" s="1"/>
  <c r="T222" i="13" s="1"/>
  <c r="P223" i="13"/>
  <c r="O223" i="13"/>
  <c r="N223" i="13"/>
  <c r="M223" i="13"/>
  <c r="M222" i="13" s="1"/>
  <c r="L223" i="13"/>
  <c r="K223" i="13"/>
  <c r="J223" i="13"/>
  <c r="I223" i="13"/>
  <c r="I222" i="13" s="1"/>
  <c r="H223" i="13"/>
  <c r="F223" i="13"/>
  <c r="AA222" i="13"/>
  <c r="S222" i="13"/>
  <c r="R222" i="13"/>
  <c r="AA221" i="13"/>
  <c r="X221" i="13"/>
  <c r="W221" i="13"/>
  <c r="V221" i="13"/>
  <c r="U221" i="13"/>
  <c r="Q221" i="13"/>
  <c r="T221" i="13" s="1"/>
  <c r="P221" i="13"/>
  <c r="O221" i="13"/>
  <c r="N221" i="13"/>
  <c r="M221" i="13"/>
  <c r="L221" i="13"/>
  <c r="K221" i="13"/>
  <c r="J221" i="13"/>
  <c r="I221" i="13"/>
  <c r="H221" i="13"/>
  <c r="F221" i="13"/>
  <c r="AA220" i="13"/>
  <c r="X220" i="13"/>
  <c r="W220" i="13"/>
  <c r="V220" i="13"/>
  <c r="U220" i="13"/>
  <c r="Q220" i="13"/>
  <c r="T220" i="13" s="1"/>
  <c r="P220" i="13"/>
  <c r="O220" i="13"/>
  <c r="N220" i="13"/>
  <c r="M220" i="13"/>
  <c r="L220" i="13"/>
  <c r="K220" i="13"/>
  <c r="J220" i="13"/>
  <c r="I220" i="13"/>
  <c r="H220" i="13"/>
  <c r="F220" i="13"/>
  <c r="AA219" i="13"/>
  <c r="X219" i="13"/>
  <c r="W219" i="13"/>
  <c r="V219" i="13"/>
  <c r="U219" i="13"/>
  <c r="Q219" i="13"/>
  <c r="T219" i="13" s="1"/>
  <c r="P219" i="13"/>
  <c r="O219" i="13"/>
  <c r="N219" i="13"/>
  <c r="M219" i="13"/>
  <c r="L219" i="13"/>
  <c r="K219" i="13"/>
  <c r="J219" i="13"/>
  <c r="I219" i="13"/>
  <c r="H219" i="13"/>
  <c r="F219" i="13"/>
  <c r="AA218" i="13"/>
  <c r="X218" i="13"/>
  <c r="W218" i="13"/>
  <c r="V218" i="13"/>
  <c r="U218" i="13"/>
  <c r="Q218" i="13"/>
  <c r="T218" i="13" s="1"/>
  <c r="P218" i="13"/>
  <c r="O218" i="13"/>
  <c r="N218" i="13"/>
  <c r="M218" i="13"/>
  <c r="L218" i="13"/>
  <c r="K218" i="13"/>
  <c r="J218" i="13"/>
  <c r="I218" i="13"/>
  <c r="H218" i="13"/>
  <c r="F218" i="13"/>
  <c r="AA217" i="13"/>
  <c r="X217" i="13"/>
  <c r="W217" i="13"/>
  <c r="V217" i="13"/>
  <c r="U217" i="13"/>
  <c r="Q217" i="13"/>
  <c r="T217" i="13" s="1"/>
  <c r="P217" i="13"/>
  <c r="O217" i="13"/>
  <c r="N217" i="13"/>
  <c r="M217" i="13"/>
  <c r="L217" i="13"/>
  <c r="K217" i="13"/>
  <c r="J217" i="13"/>
  <c r="I217" i="13"/>
  <c r="H217" i="13"/>
  <c r="F217" i="13"/>
  <c r="AA216" i="13"/>
  <c r="X216" i="13"/>
  <c r="W216" i="13"/>
  <c r="V216" i="13"/>
  <c r="U216" i="13"/>
  <c r="Q216" i="13"/>
  <c r="T216" i="13" s="1"/>
  <c r="P216" i="13"/>
  <c r="O216" i="13"/>
  <c r="N216" i="13"/>
  <c r="M216" i="13"/>
  <c r="L216" i="13"/>
  <c r="K216" i="13"/>
  <c r="J216" i="13"/>
  <c r="I216" i="13"/>
  <c r="H216" i="13"/>
  <c r="F216" i="13"/>
  <c r="AA215" i="13"/>
  <c r="X215" i="13"/>
  <c r="W215" i="13"/>
  <c r="V215" i="13"/>
  <c r="U215" i="13"/>
  <c r="Q215" i="13"/>
  <c r="T215" i="13" s="1"/>
  <c r="P215" i="13"/>
  <c r="O215" i="13"/>
  <c r="N215" i="13"/>
  <c r="M215" i="13"/>
  <c r="L215" i="13"/>
  <c r="K215" i="13"/>
  <c r="J215" i="13"/>
  <c r="I215" i="13"/>
  <c r="H215" i="13"/>
  <c r="F215" i="13"/>
  <c r="AA214" i="13"/>
  <c r="X214" i="13"/>
  <c r="X213" i="13" s="1"/>
  <c r="W214" i="13"/>
  <c r="V214" i="13"/>
  <c r="V213" i="13" s="1"/>
  <c r="U214" i="13"/>
  <c r="U213" i="13" s="1"/>
  <c r="Q214" i="13"/>
  <c r="T214" i="13" s="1"/>
  <c r="P214" i="13"/>
  <c r="O214" i="13"/>
  <c r="O213" i="13" s="1"/>
  <c r="N214" i="13"/>
  <c r="M214" i="13"/>
  <c r="M213" i="13" s="1"/>
  <c r="L214" i="13"/>
  <c r="K214" i="13"/>
  <c r="K213" i="13" s="1"/>
  <c r="J214" i="13"/>
  <c r="J213" i="13" s="1"/>
  <c r="I214" i="13"/>
  <c r="I213" i="13" s="1"/>
  <c r="H214" i="13"/>
  <c r="F214" i="13"/>
  <c r="AA213" i="13"/>
  <c r="AA212" i="13"/>
  <c r="X212" i="13"/>
  <c r="W212" i="13"/>
  <c r="V212" i="13"/>
  <c r="U212" i="13"/>
  <c r="Q212" i="13"/>
  <c r="T212" i="13" s="1"/>
  <c r="P212" i="13"/>
  <c r="O212" i="13"/>
  <c r="N212" i="13"/>
  <c r="M212" i="13"/>
  <c r="L212" i="13"/>
  <c r="K212" i="13"/>
  <c r="J212" i="13"/>
  <c r="I212" i="13"/>
  <c r="H212" i="13"/>
  <c r="F212" i="13"/>
  <c r="AA211" i="13"/>
  <c r="X211" i="13"/>
  <c r="W211" i="13"/>
  <c r="V211" i="13"/>
  <c r="U211" i="13"/>
  <c r="Q211" i="13"/>
  <c r="T211" i="13" s="1"/>
  <c r="P211" i="13"/>
  <c r="O211" i="13"/>
  <c r="N211" i="13"/>
  <c r="M211" i="13"/>
  <c r="L211" i="13"/>
  <c r="K211" i="13"/>
  <c r="J211" i="13"/>
  <c r="I211" i="13"/>
  <c r="H211" i="13"/>
  <c r="F211" i="13"/>
  <c r="AA210" i="13"/>
  <c r="X210" i="13"/>
  <c r="W210" i="13"/>
  <c r="V210" i="13"/>
  <c r="U210" i="13"/>
  <c r="Q210" i="13"/>
  <c r="T210" i="13" s="1"/>
  <c r="P210" i="13"/>
  <c r="O210" i="13"/>
  <c r="N210" i="13"/>
  <c r="M210" i="13"/>
  <c r="L210" i="13"/>
  <c r="K210" i="13"/>
  <c r="J210" i="13"/>
  <c r="I210" i="13"/>
  <c r="H210" i="13"/>
  <c r="F210" i="13"/>
  <c r="AA209" i="13"/>
  <c r="X209" i="13"/>
  <c r="W209" i="13"/>
  <c r="V209" i="13"/>
  <c r="U209" i="13"/>
  <c r="Q209" i="13"/>
  <c r="T209" i="13" s="1"/>
  <c r="P209" i="13"/>
  <c r="O209" i="13"/>
  <c r="N209" i="13"/>
  <c r="M209" i="13"/>
  <c r="L209" i="13"/>
  <c r="K209" i="13"/>
  <c r="J209" i="13"/>
  <c r="I209" i="13"/>
  <c r="H209" i="13"/>
  <c r="F209" i="13"/>
  <c r="AA208" i="13"/>
  <c r="X208" i="13"/>
  <c r="W208" i="13"/>
  <c r="V208" i="13"/>
  <c r="U208" i="13"/>
  <c r="Q208" i="13"/>
  <c r="T208" i="13" s="1"/>
  <c r="P208" i="13"/>
  <c r="O208" i="13"/>
  <c r="N208" i="13"/>
  <c r="M208" i="13"/>
  <c r="L208" i="13"/>
  <c r="K208" i="13"/>
  <c r="J208" i="13"/>
  <c r="I208" i="13"/>
  <c r="H208" i="13"/>
  <c r="F208" i="13"/>
  <c r="AA207" i="13"/>
  <c r="X207" i="13"/>
  <c r="W207" i="13"/>
  <c r="V207" i="13"/>
  <c r="U207" i="13"/>
  <c r="Q207" i="13"/>
  <c r="T207" i="13" s="1"/>
  <c r="P207" i="13"/>
  <c r="O207" i="13"/>
  <c r="N207" i="13"/>
  <c r="M207" i="13"/>
  <c r="L207" i="13"/>
  <c r="K207" i="13"/>
  <c r="J207" i="13"/>
  <c r="I207" i="13"/>
  <c r="H207" i="13"/>
  <c r="F207" i="13"/>
  <c r="AA206" i="13"/>
  <c r="X206" i="13"/>
  <c r="X205" i="13" s="1"/>
  <c r="W206" i="13"/>
  <c r="W205" i="13" s="1"/>
  <c r="V206" i="13"/>
  <c r="V205" i="13" s="1"/>
  <c r="U206" i="13"/>
  <c r="U205" i="13" s="1"/>
  <c r="Q206" i="13"/>
  <c r="T206" i="13" s="1"/>
  <c r="T205" i="13" s="1"/>
  <c r="P206" i="13"/>
  <c r="P205" i="13" s="1"/>
  <c r="O206" i="13"/>
  <c r="O205" i="13" s="1"/>
  <c r="N206" i="13"/>
  <c r="N205" i="13" s="1"/>
  <c r="M206" i="13"/>
  <c r="M205" i="13" s="1"/>
  <c r="L206" i="13"/>
  <c r="L205" i="13" s="1"/>
  <c r="K206" i="13"/>
  <c r="K205" i="13" s="1"/>
  <c r="J206" i="13"/>
  <c r="J205" i="13" s="1"/>
  <c r="I206" i="13"/>
  <c r="I205" i="13" s="1"/>
  <c r="H206" i="13"/>
  <c r="H205" i="13" s="1"/>
  <c r="F206" i="13"/>
  <c r="AA205" i="13"/>
  <c r="S205" i="13"/>
  <c r="R205" i="13"/>
  <c r="AA204" i="13"/>
  <c r="X204" i="13"/>
  <c r="X203" i="13" s="1"/>
  <c r="W204" i="13"/>
  <c r="W203" i="13" s="1"/>
  <c r="V204" i="13"/>
  <c r="V203" i="13" s="1"/>
  <c r="U204" i="13"/>
  <c r="U203" i="13" s="1"/>
  <c r="Q204" i="13"/>
  <c r="T204" i="13" s="1"/>
  <c r="T203" i="13" s="1"/>
  <c r="P204" i="13"/>
  <c r="P203" i="13" s="1"/>
  <c r="O204" i="13"/>
  <c r="O203" i="13" s="1"/>
  <c r="N204" i="13"/>
  <c r="N203" i="13" s="1"/>
  <c r="M204" i="13"/>
  <c r="M203" i="13" s="1"/>
  <c r="L204" i="13"/>
  <c r="L203" i="13" s="1"/>
  <c r="K204" i="13"/>
  <c r="K203" i="13" s="1"/>
  <c r="J204" i="13"/>
  <c r="J203" i="13" s="1"/>
  <c r="I204" i="13"/>
  <c r="I203" i="13" s="1"/>
  <c r="H204" i="13"/>
  <c r="F204" i="13"/>
  <c r="AA203" i="13"/>
  <c r="S203" i="13"/>
  <c r="R203" i="13"/>
  <c r="AA202" i="13"/>
  <c r="X202" i="13"/>
  <c r="W202" i="13"/>
  <c r="W201" i="13" s="1"/>
  <c r="V202" i="13"/>
  <c r="V201" i="13" s="1"/>
  <c r="U202" i="13"/>
  <c r="U201" i="13" s="1"/>
  <c r="Q202" i="13"/>
  <c r="T202" i="13" s="1"/>
  <c r="T201" i="13" s="1"/>
  <c r="P202" i="13"/>
  <c r="P201" i="13" s="1"/>
  <c r="O202" i="13"/>
  <c r="O201" i="13" s="1"/>
  <c r="N202" i="13"/>
  <c r="N201" i="13" s="1"/>
  <c r="M202" i="13"/>
  <c r="M201" i="13" s="1"/>
  <c r="L202" i="13"/>
  <c r="L201" i="13" s="1"/>
  <c r="K202" i="13"/>
  <c r="K201" i="13" s="1"/>
  <c r="J202" i="13"/>
  <c r="J201" i="13" s="1"/>
  <c r="I202" i="13"/>
  <c r="I201" i="13" s="1"/>
  <c r="H202" i="13"/>
  <c r="H201" i="13" s="1"/>
  <c r="F202" i="13"/>
  <c r="AA201" i="13"/>
  <c r="X201" i="13"/>
  <c r="S201" i="13"/>
  <c r="R201" i="13"/>
  <c r="AA200" i="13"/>
  <c r="X200" i="13"/>
  <c r="W200" i="13"/>
  <c r="V200" i="13"/>
  <c r="U200" i="13"/>
  <c r="Q200" i="13"/>
  <c r="T200" i="13" s="1"/>
  <c r="P200" i="13"/>
  <c r="O200" i="13"/>
  <c r="N200" i="13"/>
  <c r="M200" i="13"/>
  <c r="L200" i="13"/>
  <c r="K200" i="13"/>
  <c r="J200" i="13"/>
  <c r="I200" i="13"/>
  <c r="H200" i="13"/>
  <c r="F200" i="13"/>
  <c r="AA199" i="13"/>
  <c r="X199" i="13"/>
  <c r="W199" i="13"/>
  <c r="V199" i="13"/>
  <c r="U199" i="13"/>
  <c r="Q199" i="13"/>
  <c r="T199" i="13" s="1"/>
  <c r="P199" i="13"/>
  <c r="P198" i="13" s="1"/>
  <c r="O199" i="13"/>
  <c r="O198" i="13" s="1"/>
  <c r="N199" i="13"/>
  <c r="N198" i="13" s="1"/>
  <c r="M199" i="13"/>
  <c r="M198" i="13" s="1"/>
  <c r="L199" i="13"/>
  <c r="L198" i="13" s="1"/>
  <c r="K199" i="13"/>
  <c r="K198" i="13" s="1"/>
  <c r="J199" i="13"/>
  <c r="J198" i="13" s="1"/>
  <c r="I199" i="13"/>
  <c r="I198" i="13" s="1"/>
  <c r="H199" i="13"/>
  <c r="H198" i="13" s="1"/>
  <c r="F199" i="13"/>
  <c r="AA198" i="13"/>
  <c r="X198" i="13"/>
  <c r="S198" i="13"/>
  <c r="R198" i="13"/>
  <c r="AA197" i="13"/>
  <c r="X197" i="13"/>
  <c r="W197" i="13"/>
  <c r="V197" i="13"/>
  <c r="U197" i="13"/>
  <c r="Q197" i="13"/>
  <c r="T197" i="13" s="1"/>
  <c r="P197" i="13"/>
  <c r="O197" i="13"/>
  <c r="N197" i="13"/>
  <c r="M197" i="13"/>
  <c r="L197" i="13"/>
  <c r="K197" i="13"/>
  <c r="J197" i="13"/>
  <c r="I197" i="13"/>
  <c r="H197" i="13"/>
  <c r="F197" i="13"/>
  <c r="AA196" i="13"/>
  <c r="X196" i="13"/>
  <c r="W196" i="13"/>
  <c r="V196" i="13"/>
  <c r="U196" i="13"/>
  <c r="Q196" i="13"/>
  <c r="T196" i="13" s="1"/>
  <c r="P196" i="13"/>
  <c r="O196" i="13"/>
  <c r="N196" i="13"/>
  <c r="M196" i="13"/>
  <c r="L196" i="13"/>
  <c r="K196" i="13"/>
  <c r="J196" i="13"/>
  <c r="I196" i="13"/>
  <c r="H196" i="13"/>
  <c r="F196" i="13"/>
  <c r="AA195" i="13"/>
  <c r="X195" i="13"/>
  <c r="W195" i="13"/>
  <c r="V195" i="13"/>
  <c r="U195" i="13"/>
  <c r="Q195" i="13"/>
  <c r="T195" i="13" s="1"/>
  <c r="P195" i="13"/>
  <c r="O195" i="13"/>
  <c r="N195" i="13"/>
  <c r="M195" i="13"/>
  <c r="L195" i="13"/>
  <c r="K195" i="13"/>
  <c r="J195" i="13"/>
  <c r="I195" i="13"/>
  <c r="H195" i="13"/>
  <c r="F195" i="13"/>
  <c r="AA194" i="13"/>
  <c r="X194" i="13"/>
  <c r="W194" i="13"/>
  <c r="V194" i="13"/>
  <c r="U194" i="13"/>
  <c r="Q194" i="13"/>
  <c r="T194" i="13" s="1"/>
  <c r="P194" i="13"/>
  <c r="O194" i="13"/>
  <c r="O193" i="13" s="1"/>
  <c r="N194" i="13"/>
  <c r="M194" i="13"/>
  <c r="M193" i="13" s="1"/>
  <c r="L194" i="13"/>
  <c r="L193" i="13" s="1"/>
  <c r="K194" i="13"/>
  <c r="K193" i="13" s="1"/>
  <c r="J194" i="13"/>
  <c r="I194" i="13"/>
  <c r="I193" i="13" s="1"/>
  <c r="H194" i="13"/>
  <c r="F194" i="13"/>
  <c r="AA193" i="13"/>
  <c r="X193" i="13"/>
  <c r="AA192" i="13"/>
  <c r="X192" i="13"/>
  <c r="W192" i="13"/>
  <c r="V192" i="13"/>
  <c r="U192" i="13"/>
  <c r="Q192" i="13"/>
  <c r="T192" i="13" s="1"/>
  <c r="P192" i="13"/>
  <c r="O192" i="13"/>
  <c r="N192" i="13"/>
  <c r="M192" i="13"/>
  <c r="L192" i="13"/>
  <c r="K192" i="13"/>
  <c r="J192" i="13"/>
  <c r="I192" i="13"/>
  <c r="H192" i="13"/>
  <c r="F192" i="13"/>
  <c r="AA191" i="13"/>
  <c r="X191" i="13"/>
  <c r="W191" i="13"/>
  <c r="V191" i="13"/>
  <c r="U191" i="13"/>
  <c r="Q191" i="13"/>
  <c r="T191" i="13" s="1"/>
  <c r="P191" i="13"/>
  <c r="O191" i="13"/>
  <c r="N191" i="13"/>
  <c r="M191" i="13"/>
  <c r="L191" i="13"/>
  <c r="K191" i="13"/>
  <c r="J191" i="13"/>
  <c r="I191" i="13"/>
  <c r="H191" i="13"/>
  <c r="F191" i="13"/>
  <c r="AA190" i="13"/>
  <c r="X190" i="13"/>
  <c r="X189" i="13" s="1"/>
  <c r="W190" i="13"/>
  <c r="V190" i="13"/>
  <c r="V189" i="13" s="1"/>
  <c r="U190" i="13"/>
  <c r="U189" i="13" s="1"/>
  <c r="Q190" i="13"/>
  <c r="T190" i="13" s="1"/>
  <c r="P190" i="13"/>
  <c r="O190" i="13"/>
  <c r="O189" i="13" s="1"/>
  <c r="N190" i="13"/>
  <c r="M190" i="13"/>
  <c r="M189" i="13" s="1"/>
  <c r="L190" i="13"/>
  <c r="K190" i="13"/>
  <c r="K189" i="13" s="1"/>
  <c r="J190" i="13"/>
  <c r="I190" i="13"/>
  <c r="I189" i="13" s="1"/>
  <c r="H190" i="13"/>
  <c r="F190" i="13"/>
  <c r="AA189" i="13"/>
  <c r="AA188" i="13"/>
  <c r="X188" i="13"/>
  <c r="W188" i="13"/>
  <c r="V188" i="13"/>
  <c r="U188" i="13"/>
  <c r="Q188" i="13"/>
  <c r="T188" i="13" s="1"/>
  <c r="P188" i="13"/>
  <c r="O188" i="13"/>
  <c r="N188" i="13"/>
  <c r="M188" i="13"/>
  <c r="L188" i="13"/>
  <c r="K188" i="13"/>
  <c r="J188" i="13"/>
  <c r="I188" i="13"/>
  <c r="H188" i="13"/>
  <c r="F188" i="13"/>
  <c r="AA187" i="13"/>
  <c r="X187" i="13"/>
  <c r="W187" i="13"/>
  <c r="V187" i="13"/>
  <c r="U187" i="13"/>
  <c r="Q187" i="13"/>
  <c r="T187" i="13" s="1"/>
  <c r="P187" i="13"/>
  <c r="O187" i="13"/>
  <c r="N187" i="13"/>
  <c r="M187" i="13"/>
  <c r="L187" i="13"/>
  <c r="K187" i="13"/>
  <c r="J187" i="13"/>
  <c r="I187" i="13"/>
  <c r="H187" i="13"/>
  <c r="F187" i="13"/>
  <c r="AA186" i="13"/>
  <c r="X186" i="13"/>
  <c r="X185" i="13" s="1"/>
  <c r="W186" i="13"/>
  <c r="V186" i="13"/>
  <c r="V185" i="13" s="1"/>
  <c r="U186" i="13"/>
  <c r="Q186" i="13"/>
  <c r="T186" i="13" s="1"/>
  <c r="P186" i="13"/>
  <c r="P185" i="13" s="1"/>
  <c r="O186" i="13"/>
  <c r="O185" i="13" s="1"/>
  <c r="N186" i="13"/>
  <c r="N185" i="13" s="1"/>
  <c r="M186" i="13"/>
  <c r="M185" i="13" s="1"/>
  <c r="L186" i="13"/>
  <c r="L185" i="13" s="1"/>
  <c r="K186" i="13"/>
  <c r="K185" i="13" s="1"/>
  <c r="J186" i="13"/>
  <c r="J185" i="13" s="1"/>
  <c r="I186" i="13"/>
  <c r="I185" i="13" s="1"/>
  <c r="H186" i="13"/>
  <c r="F186" i="13"/>
  <c r="AA185" i="13"/>
  <c r="AA184" i="13"/>
  <c r="X184" i="13"/>
  <c r="W184" i="13"/>
  <c r="V184" i="13"/>
  <c r="U184" i="13"/>
  <c r="Q184" i="13"/>
  <c r="T184" i="13" s="1"/>
  <c r="P184" i="13"/>
  <c r="O184" i="13"/>
  <c r="N184" i="13"/>
  <c r="M184" i="13"/>
  <c r="L184" i="13"/>
  <c r="K184" i="13"/>
  <c r="J184" i="13"/>
  <c r="I184" i="13"/>
  <c r="H184" i="13"/>
  <c r="F184" i="13"/>
  <c r="AA183" i="13"/>
  <c r="X183" i="13"/>
  <c r="W183" i="13"/>
  <c r="V183" i="13"/>
  <c r="U183" i="13"/>
  <c r="Q183" i="13"/>
  <c r="T183" i="13" s="1"/>
  <c r="P183" i="13"/>
  <c r="O183" i="13"/>
  <c r="N183" i="13"/>
  <c r="M183" i="13"/>
  <c r="L183" i="13"/>
  <c r="K183" i="13"/>
  <c r="J183" i="13"/>
  <c r="I183" i="13"/>
  <c r="H183" i="13"/>
  <c r="F183" i="13"/>
  <c r="AA182" i="13"/>
  <c r="X182" i="13"/>
  <c r="W182" i="13"/>
  <c r="W181" i="13" s="1"/>
  <c r="V182" i="13"/>
  <c r="U182" i="13"/>
  <c r="Q182" i="13"/>
  <c r="T182" i="13" s="1"/>
  <c r="P182" i="13"/>
  <c r="O182" i="13"/>
  <c r="O181" i="13" s="1"/>
  <c r="N182" i="13"/>
  <c r="M182" i="13"/>
  <c r="M181" i="13" s="1"/>
  <c r="L182" i="13"/>
  <c r="K182" i="13"/>
  <c r="K181" i="13" s="1"/>
  <c r="J182" i="13"/>
  <c r="I182" i="13"/>
  <c r="I181" i="13" s="1"/>
  <c r="H182" i="13"/>
  <c r="F182" i="13"/>
  <c r="AA181" i="13"/>
  <c r="S181" i="13"/>
  <c r="R181" i="13"/>
  <c r="AA180" i="13"/>
  <c r="X180" i="13"/>
  <c r="W180" i="13"/>
  <c r="W179" i="13" s="1"/>
  <c r="V180" i="13"/>
  <c r="V179" i="13" s="1"/>
  <c r="U180" i="13"/>
  <c r="U179" i="13" s="1"/>
  <c r="Q180" i="13"/>
  <c r="T180" i="13" s="1"/>
  <c r="P180" i="13"/>
  <c r="P179" i="13" s="1"/>
  <c r="O180" i="13"/>
  <c r="O179" i="13" s="1"/>
  <c r="N180" i="13"/>
  <c r="N179" i="13" s="1"/>
  <c r="M180" i="13"/>
  <c r="M179" i="13" s="1"/>
  <c r="L180" i="13"/>
  <c r="L179" i="13" s="1"/>
  <c r="K180" i="13"/>
  <c r="K179" i="13" s="1"/>
  <c r="J180" i="13"/>
  <c r="J179" i="13" s="1"/>
  <c r="I180" i="13"/>
  <c r="I179" i="13" s="1"/>
  <c r="H180" i="13"/>
  <c r="H179" i="13" s="1"/>
  <c r="F180" i="13"/>
  <c r="AA179" i="13"/>
  <c r="X179" i="13"/>
  <c r="AA178" i="13"/>
  <c r="X178" i="13"/>
  <c r="W178" i="13"/>
  <c r="V178" i="13"/>
  <c r="U178" i="13"/>
  <c r="Q178" i="13"/>
  <c r="T178" i="13" s="1"/>
  <c r="P178" i="13"/>
  <c r="O178" i="13"/>
  <c r="N178" i="13"/>
  <c r="M178" i="13"/>
  <c r="L178" i="13"/>
  <c r="K178" i="13"/>
  <c r="J178" i="13"/>
  <c r="I178" i="13"/>
  <c r="H178" i="13"/>
  <c r="F178" i="13"/>
  <c r="AA177" i="13"/>
  <c r="X177" i="13"/>
  <c r="W177" i="13"/>
  <c r="V177" i="13"/>
  <c r="U177" i="13"/>
  <c r="Q177" i="13"/>
  <c r="T177" i="13" s="1"/>
  <c r="P177" i="13"/>
  <c r="O177" i="13"/>
  <c r="N177" i="13"/>
  <c r="M177" i="13"/>
  <c r="L177" i="13"/>
  <c r="K177" i="13"/>
  <c r="J177" i="13"/>
  <c r="I177" i="13"/>
  <c r="H177" i="13"/>
  <c r="F177" i="13"/>
  <c r="AA176" i="13"/>
  <c r="X176" i="13"/>
  <c r="X175" i="13" s="1"/>
  <c r="W176" i="13"/>
  <c r="V176" i="13"/>
  <c r="V175" i="13" s="1"/>
  <c r="U176" i="13"/>
  <c r="Q176" i="13"/>
  <c r="T176" i="13" s="1"/>
  <c r="P176" i="13"/>
  <c r="O176" i="13"/>
  <c r="N176" i="13"/>
  <c r="M176" i="13"/>
  <c r="L176" i="13"/>
  <c r="K176" i="13"/>
  <c r="J176" i="13"/>
  <c r="J175" i="13" s="1"/>
  <c r="I176" i="13"/>
  <c r="H176" i="13"/>
  <c r="F176" i="13"/>
  <c r="AA175" i="13"/>
  <c r="M175" i="13"/>
  <c r="AA174" i="13"/>
  <c r="X174" i="13"/>
  <c r="W174" i="13"/>
  <c r="V174" i="13"/>
  <c r="U174" i="13"/>
  <c r="Q174" i="13"/>
  <c r="T174" i="13" s="1"/>
  <c r="P174" i="13"/>
  <c r="O174" i="13"/>
  <c r="N174" i="13"/>
  <c r="M174" i="13"/>
  <c r="L174" i="13"/>
  <c r="K174" i="13"/>
  <c r="J174" i="13"/>
  <c r="I174" i="13"/>
  <c r="H174" i="13"/>
  <c r="F174" i="13"/>
  <c r="AA173" i="13"/>
  <c r="X173" i="13"/>
  <c r="W173" i="13"/>
  <c r="W172" i="13" s="1"/>
  <c r="V173" i="13"/>
  <c r="U173" i="13"/>
  <c r="Q173" i="13"/>
  <c r="T173" i="13" s="1"/>
  <c r="P173" i="13"/>
  <c r="O173" i="13"/>
  <c r="O172" i="13" s="1"/>
  <c r="N173" i="13"/>
  <c r="M173" i="13"/>
  <c r="M172" i="13" s="1"/>
  <c r="L173" i="13"/>
  <c r="K173" i="13"/>
  <c r="K172" i="13" s="1"/>
  <c r="J173" i="13"/>
  <c r="I173" i="13"/>
  <c r="I172" i="13" s="1"/>
  <c r="H173" i="13"/>
  <c r="F173" i="13"/>
  <c r="AA172" i="13"/>
  <c r="AA171" i="13"/>
  <c r="X171" i="13"/>
  <c r="W171" i="13"/>
  <c r="V171" i="13"/>
  <c r="U171" i="13"/>
  <c r="Q171" i="13"/>
  <c r="T171" i="13" s="1"/>
  <c r="P171" i="13"/>
  <c r="O171" i="13"/>
  <c r="N171" i="13"/>
  <c r="M171" i="13"/>
  <c r="L171" i="13"/>
  <c r="K171" i="13"/>
  <c r="J171" i="13"/>
  <c r="I171" i="13"/>
  <c r="H171" i="13"/>
  <c r="F171" i="13"/>
  <c r="AA170" i="13"/>
  <c r="X170" i="13"/>
  <c r="W170" i="13"/>
  <c r="V170" i="13"/>
  <c r="U170" i="13"/>
  <c r="Q170" i="13"/>
  <c r="T170" i="13" s="1"/>
  <c r="P170" i="13"/>
  <c r="O170" i="13"/>
  <c r="N170" i="13"/>
  <c r="M170" i="13"/>
  <c r="L170" i="13"/>
  <c r="K170" i="13"/>
  <c r="J170" i="13"/>
  <c r="I170" i="13"/>
  <c r="H170" i="13"/>
  <c r="F170" i="13"/>
  <c r="AA169" i="13"/>
  <c r="X169" i="13"/>
  <c r="W169" i="13"/>
  <c r="V169" i="13"/>
  <c r="U169" i="13"/>
  <c r="Q169" i="13"/>
  <c r="T169" i="13" s="1"/>
  <c r="P169" i="13"/>
  <c r="O169" i="13"/>
  <c r="N169" i="13"/>
  <c r="M169" i="13"/>
  <c r="L169" i="13"/>
  <c r="K169" i="13"/>
  <c r="J169" i="13"/>
  <c r="I169" i="13"/>
  <c r="H169" i="13"/>
  <c r="F169" i="13"/>
  <c r="AA168" i="13"/>
  <c r="X168" i="13"/>
  <c r="W168" i="13"/>
  <c r="V168" i="13"/>
  <c r="U168" i="13"/>
  <c r="Q168" i="13"/>
  <c r="T168" i="13" s="1"/>
  <c r="P168" i="13"/>
  <c r="O168" i="13"/>
  <c r="N168" i="13"/>
  <c r="M168" i="13"/>
  <c r="L168" i="13"/>
  <c r="K168" i="13"/>
  <c r="J168" i="13"/>
  <c r="I168" i="13"/>
  <c r="H168" i="13"/>
  <c r="F168" i="13"/>
  <c r="AA167" i="13"/>
  <c r="U167" i="13"/>
  <c r="Q167" i="13"/>
  <c r="T167" i="13" s="1"/>
  <c r="P167" i="13"/>
  <c r="O167" i="13"/>
  <c r="N167" i="13"/>
  <c r="M167" i="13"/>
  <c r="L167" i="13"/>
  <c r="K167" i="13"/>
  <c r="J167" i="13"/>
  <c r="I167" i="13"/>
  <c r="H167" i="13"/>
  <c r="F167" i="13"/>
  <c r="AA163" i="13"/>
  <c r="X163" i="13"/>
  <c r="W163" i="13"/>
  <c r="V163" i="13"/>
  <c r="U163" i="13"/>
  <c r="Q163" i="13"/>
  <c r="T163" i="13" s="1"/>
  <c r="P163" i="13"/>
  <c r="O163" i="13"/>
  <c r="N163" i="13"/>
  <c r="M163" i="13"/>
  <c r="L163" i="13"/>
  <c r="K163" i="13"/>
  <c r="J163" i="13"/>
  <c r="I163" i="13"/>
  <c r="H163" i="13"/>
  <c r="F163" i="13"/>
  <c r="AA161" i="13"/>
  <c r="X161" i="13"/>
  <c r="W161" i="13"/>
  <c r="V161" i="13"/>
  <c r="U161" i="13"/>
  <c r="Q161" i="13"/>
  <c r="T161" i="13" s="1"/>
  <c r="P161" i="13"/>
  <c r="O161" i="13"/>
  <c r="N161" i="13"/>
  <c r="M161" i="13"/>
  <c r="L161" i="13"/>
  <c r="K161" i="13"/>
  <c r="J161" i="13"/>
  <c r="I161" i="13"/>
  <c r="H161" i="13"/>
  <c r="F161" i="13"/>
  <c r="AA160" i="13"/>
  <c r="X160" i="13"/>
  <c r="W160" i="13"/>
  <c r="V160" i="13"/>
  <c r="U160" i="13"/>
  <c r="Q160" i="13"/>
  <c r="T160" i="13" s="1"/>
  <c r="P160" i="13"/>
  <c r="O160" i="13"/>
  <c r="N160" i="13"/>
  <c r="M160" i="13"/>
  <c r="L160" i="13"/>
  <c r="K160" i="13"/>
  <c r="J160" i="13"/>
  <c r="I160" i="13"/>
  <c r="H160" i="13"/>
  <c r="F160" i="13"/>
  <c r="AA159" i="13"/>
  <c r="X159" i="13"/>
  <c r="W159" i="13"/>
  <c r="W158" i="13" s="1"/>
  <c r="V159" i="13"/>
  <c r="U159" i="13"/>
  <c r="U158" i="13" s="1"/>
  <c r="Q159" i="13"/>
  <c r="T159" i="13" s="1"/>
  <c r="P159" i="13"/>
  <c r="O159" i="13"/>
  <c r="N159" i="13"/>
  <c r="M159" i="13"/>
  <c r="M158" i="13" s="1"/>
  <c r="L159" i="13"/>
  <c r="K159" i="13"/>
  <c r="J159" i="13"/>
  <c r="I159" i="13"/>
  <c r="I158" i="13" s="1"/>
  <c r="H159" i="13"/>
  <c r="F159" i="13"/>
  <c r="AA158" i="13"/>
  <c r="AA157" i="13"/>
  <c r="X157" i="13"/>
  <c r="W157" i="13"/>
  <c r="V157" i="13"/>
  <c r="U157" i="13"/>
  <c r="Q157" i="13"/>
  <c r="T157" i="13" s="1"/>
  <c r="P157" i="13"/>
  <c r="O157" i="13"/>
  <c r="N157" i="13"/>
  <c r="M157" i="13"/>
  <c r="L157" i="13"/>
  <c r="K157" i="13"/>
  <c r="J157" i="13"/>
  <c r="I157" i="13"/>
  <c r="H157" i="13"/>
  <c r="F157" i="13"/>
  <c r="AA156" i="13"/>
  <c r="X156" i="13"/>
  <c r="W156" i="13"/>
  <c r="V156" i="13"/>
  <c r="U156" i="13"/>
  <c r="Q156" i="13"/>
  <c r="T156" i="13" s="1"/>
  <c r="P156" i="13"/>
  <c r="O156" i="13"/>
  <c r="N156" i="13"/>
  <c r="M156" i="13"/>
  <c r="L156" i="13"/>
  <c r="K156" i="13"/>
  <c r="J156" i="13"/>
  <c r="I156" i="13"/>
  <c r="H156" i="13"/>
  <c r="F156" i="13"/>
  <c r="AA155" i="13"/>
  <c r="X155" i="13"/>
  <c r="W155" i="13"/>
  <c r="W154" i="13" s="1"/>
  <c r="V155" i="13"/>
  <c r="U155" i="13"/>
  <c r="U154" i="13" s="1"/>
  <c r="Q155" i="13"/>
  <c r="T155" i="13" s="1"/>
  <c r="T154" i="13" s="1"/>
  <c r="P155" i="13"/>
  <c r="O155" i="13"/>
  <c r="O154" i="13" s="1"/>
  <c r="N155" i="13"/>
  <c r="M155" i="13"/>
  <c r="M154" i="13" s="1"/>
  <c r="L155" i="13"/>
  <c r="K155" i="13"/>
  <c r="K154" i="13" s="1"/>
  <c r="J155" i="13"/>
  <c r="I155" i="13"/>
  <c r="I154" i="13" s="1"/>
  <c r="H155" i="13"/>
  <c r="F155" i="13"/>
  <c r="AA154" i="13"/>
  <c r="S154" i="13"/>
  <c r="R154" i="13"/>
  <c r="AA153" i="13"/>
  <c r="X153" i="13"/>
  <c r="W153" i="13"/>
  <c r="V153" i="13"/>
  <c r="U153" i="13"/>
  <c r="Q153" i="13"/>
  <c r="T153" i="13" s="1"/>
  <c r="P153" i="13"/>
  <c r="O153" i="13"/>
  <c r="N153" i="13"/>
  <c r="M153" i="13"/>
  <c r="L153" i="13"/>
  <c r="K153" i="13"/>
  <c r="J153" i="13"/>
  <c r="I153" i="13"/>
  <c r="H153" i="13"/>
  <c r="F153" i="13"/>
  <c r="AA152" i="13"/>
  <c r="X152" i="13"/>
  <c r="W152" i="13"/>
  <c r="W151" i="13" s="1"/>
  <c r="V152" i="13"/>
  <c r="U152" i="13"/>
  <c r="Q152" i="13"/>
  <c r="T152" i="13" s="1"/>
  <c r="P152" i="13"/>
  <c r="O152" i="13"/>
  <c r="O151" i="13" s="1"/>
  <c r="N152" i="13"/>
  <c r="M152" i="13"/>
  <c r="M151" i="13" s="1"/>
  <c r="L152" i="13"/>
  <c r="K152" i="13"/>
  <c r="K151" i="13" s="1"/>
  <c r="J152" i="13"/>
  <c r="I152" i="13"/>
  <c r="I151" i="13" s="1"/>
  <c r="H152" i="13"/>
  <c r="F152" i="13"/>
  <c r="AA151" i="13"/>
  <c r="S151" i="13"/>
  <c r="R151" i="13"/>
  <c r="AA150" i="13"/>
  <c r="X150" i="13"/>
  <c r="W150" i="13"/>
  <c r="V150" i="13"/>
  <c r="U150" i="13"/>
  <c r="Q150" i="13"/>
  <c r="T150" i="13" s="1"/>
  <c r="P150" i="13"/>
  <c r="O150" i="13"/>
  <c r="N150" i="13"/>
  <c r="M150" i="13"/>
  <c r="L150" i="13"/>
  <c r="K150" i="13"/>
  <c r="J150" i="13"/>
  <c r="I150" i="13"/>
  <c r="H150" i="13"/>
  <c r="F150" i="13"/>
  <c r="AA149" i="13"/>
  <c r="X149" i="13"/>
  <c r="W149" i="13"/>
  <c r="V149" i="13"/>
  <c r="U149" i="13"/>
  <c r="Q149" i="13"/>
  <c r="T149" i="13" s="1"/>
  <c r="P149" i="13"/>
  <c r="O149" i="13"/>
  <c r="N149" i="13"/>
  <c r="M149" i="13"/>
  <c r="L149" i="13"/>
  <c r="K149" i="13"/>
  <c r="J149" i="13"/>
  <c r="I149" i="13"/>
  <c r="H149" i="13"/>
  <c r="F149" i="13"/>
  <c r="AA148" i="13"/>
  <c r="X148" i="13"/>
  <c r="W148" i="13"/>
  <c r="V148" i="13"/>
  <c r="U148" i="13"/>
  <c r="U147" i="13" s="1"/>
  <c r="Q148" i="13"/>
  <c r="T148" i="13" s="1"/>
  <c r="P148" i="13"/>
  <c r="P147" i="13" s="1"/>
  <c r="O148" i="13"/>
  <c r="N148" i="13"/>
  <c r="N147" i="13" s="1"/>
  <c r="M148" i="13"/>
  <c r="L148" i="13"/>
  <c r="L147" i="13" s="1"/>
  <c r="K148" i="13"/>
  <c r="J148" i="13"/>
  <c r="J147" i="13" s="1"/>
  <c r="I148" i="13"/>
  <c r="H148" i="13"/>
  <c r="F148" i="13"/>
  <c r="AA147" i="13"/>
  <c r="AA146" i="13"/>
  <c r="X146" i="13"/>
  <c r="W146" i="13"/>
  <c r="V146" i="13"/>
  <c r="U146" i="13"/>
  <c r="Q146" i="13"/>
  <c r="T146" i="13" s="1"/>
  <c r="P146" i="13"/>
  <c r="O146" i="13"/>
  <c r="N146" i="13"/>
  <c r="M146" i="13"/>
  <c r="L146" i="13"/>
  <c r="K146" i="13"/>
  <c r="J146" i="13"/>
  <c r="I146" i="13"/>
  <c r="H146" i="13"/>
  <c r="F146" i="13"/>
  <c r="AA145" i="13"/>
  <c r="X145" i="13"/>
  <c r="X144" i="13" s="1"/>
  <c r="W145" i="13"/>
  <c r="V145" i="13"/>
  <c r="U145" i="13"/>
  <c r="Q145" i="13"/>
  <c r="T145" i="13" s="1"/>
  <c r="P145" i="13"/>
  <c r="P144" i="13" s="1"/>
  <c r="O145" i="13"/>
  <c r="O144" i="13" s="1"/>
  <c r="N145" i="13"/>
  <c r="N144" i="13" s="1"/>
  <c r="M145" i="13"/>
  <c r="M144" i="13" s="1"/>
  <c r="L145" i="13"/>
  <c r="L144" i="13" s="1"/>
  <c r="K145" i="13"/>
  <c r="K144" i="13" s="1"/>
  <c r="J145" i="13"/>
  <c r="J144" i="13" s="1"/>
  <c r="I145" i="13"/>
  <c r="I144" i="13" s="1"/>
  <c r="H145" i="13"/>
  <c r="H144" i="13" s="1"/>
  <c r="F145" i="13"/>
  <c r="AA144" i="13"/>
  <c r="S144" i="13"/>
  <c r="R144" i="13"/>
  <c r="AA143" i="13"/>
  <c r="X143" i="13"/>
  <c r="W143" i="13"/>
  <c r="V143" i="13"/>
  <c r="U143" i="13"/>
  <c r="Q143" i="13"/>
  <c r="T143" i="13" s="1"/>
  <c r="P143" i="13"/>
  <c r="O143" i="13"/>
  <c r="N143" i="13"/>
  <c r="M143" i="13"/>
  <c r="L143" i="13"/>
  <c r="K143" i="13"/>
  <c r="J143" i="13"/>
  <c r="I143" i="13"/>
  <c r="H143" i="13"/>
  <c r="F143" i="13"/>
  <c r="AA142" i="13"/>
  <c r="X142" i="13"/>
  <c r="W142" i="13"/>
  <c r="V142" i="13"/>
  <c r="U142" i="13"/>
  <c r="Q142" i="13"/>
  <c r="T142" i="13" s="1"/>
  <c r="P142" i="13"/>
  <c r="O142" i="13"/>
  <c r="N142" i="13"/>
  <c r="L142" i="13"/>
  <c r="K142" i="13"/>
  <c r="J142" i="13"/>
  <c r="I142" i="13"/>
  <c r="H142" i="13"/>
  <c r="F142" i="13"/>
  <c r="M142" i="13"/>
  <c r="AA141" i="13"/>
  <c r="X141" i="13"/>
  <c r="W141" i="13"/>
  <c r="U141" i="13"/>
  <c r="Q141" i="13"/>
  <c r="T141" i="13" s="1"/>
  <c r="P141" i="13"/>
  <c r="O141" i="13"/>
  <c r="N141" i="13"/>
  <c r="M141" i="13"/>
  <c r="L141" i="13"/>
  <c r="K141" i="13"/>
  <c r="J141" i="13"/>
  <c r="I141" i="13"/>
  <c r="H141" i="13"/>
  <c r="F141" i="13"/>
  <c r="V141" i="13"/>
  <c r="AA140" i="13"/>
  <c r="S140" i="13"/>
  <c r="R140" i="13"/>
  <c r="AA139" i="13"/>
  <c r="X139" i="13"/>
  <c r="W139" i="13"/>
  <c r="V139" i="13"/>
  <c r="U139" i="13"/>
  <c r="Q139" i="13"/>
  <c r="T139" i="13" s="1"/>
  <c r="P139" i="13"/>
  <c r="O139" i="13"/>
  <c r="N139" i="13"/>
  <c r="M139" i="13"/>
  <c r="L139" i="13"/>
  <c r="K139" i="13"/>
  <c r="J139" i="13"/>
  <c r="I139" i="13"/>
  <c r="H139" i="13"/>
  <c r="F139" i="13"/>
  <c r="AA138" i="13"/>
  <c r="X138" i="13"/>
  <c r="W138" i="13"/>
  <c r="V138" i="13"/>
  <c r="U138" i="13"/>
  <c r="Q138" i="13"/>
  <c r="T138" i="13" s="1"/>
  <c r="P138" i="13"/>
  <c r="O138" i="13"/>
  <c r="N138" i="13"/>
  <c r="M138" i="13"/>
  <c r="L138" i="13"/>
  <c r="K138" i="13"/>
  <c r="J138" i="13"/>
  <c r="I138" i="13"/>
  <c r="I137" i="13" s="1"/>
  <c r="H138" i="13"/>
  <c r="F138" i="13"/>
  <c r="AA137" i="13"/>
  <c r="S137" i="13"/>
  <c r="R137" i="13"/>
  <c r="AA136" i="13"/>
  <c r="X136" i="13"/>
  <c r="W136" i="13"/>
  <c r="V136" i="13"/>
  <c r="U136" i="13"/>
  <c r="Q136" i="13"/>
  <c r="T136" i="13" s="1"/>
  <c r="P136" i="13"/>
  <c r="O136" i="13"/>
  <c r="N136" i="13"/>
  <c r="M136" i="13"/>
  <c r="L136" i="13"/>
  <c r="K136" i="13"/>
  <c r="J136" i="13"/>
  <c r="I136" i="13"/>
  <c r="H136" i="13"/>
  <c r="F136" i="13"/>
  <c r="AA135" i="13"/>
  <c r="X135" i="13"/>
  <c r="W135" i="13"/>
  <c r="V135" i="13"/>
  <c r="U135" i="13"/>
  <c r="Q135" i="13"/>
  <c r="T135" i="13" s="1"/>
  <c r="P135" i="13"/>
  <c r="O135" i="13"/>
  <c r="N135" i="13"/>
  <c r="M135" i="13"/>
  <c r="L135" i="13"/>
  <c r="K135" i="13"/>
  <c r="J135" i="13"/>
  <c r="I135" i="13"/>
  <c r="H135" i="13"/>
  <c r="F135" i="13"/>
  <c r="AA134" i="13"/>
  <c r="X134" i="13"/>
  <c r="X133" i="13" s="1"/>
  <c r="W134" i="13"/>
  <c r="V134" i="13"/>
  <c r="U134" i="13"/>
  <c r="Q134" i="13"/>
  <c r="T134" i="13" s="1"/>
  <c r="P134" i="13"/>
  <c r="O134" i="13"/>
  <c r="O133" i="13" s="1"/>
  <c r="N134" i="13"/>
  <c r="M134" i="13"/>
  <c r="M133" i="13" s="1"/>
  <c r="L134" i="13"/>
  <c r="L133" i="13" s="1"/>
  <c r="K134" i="13"/>
  <c r="K133" i="13" s="1"/>
  <c r="J134" i="13"/>
  <c r="I134" i="13"/>
  <c r="I133" i="13" s="1"/>
  <c r="H134" i="13"/>
  <c r="F134" i="13"/>
  <c r="AA133" i="13"/>
  <c r="S133" i="13"/>
  <c r="R133" i="13"/>
  <c r="AA132" i="13"/>
  <c r="X132" i="13"/>
  <c r="W132" i="13"/>
  <c r="V132" i="13"/>
  <c r="U132" i="13"/>
  <c r="Q132" i="13"/>
  <c r="T132" i="13" s="1"/>
  <c r="P132" i="13"/>
  <c r="O132" i="13"/>
  <c r="N132" i="13"/>
  <c r="M132" i="13"/>
  <c r="L132" i="13"/>
  <c r="K132" i="13"/>
  <c r="J132" i="13"/>
  <c r="I132" i="13"/>
  <c r="H132" i="13"/>
  <c r="F132" i="13"/>
  <c r="AA131" i="13"/>
  <c r="X131" i="13"/>
  <c r="W131" i="13"/>
  <c r="V131" i="13"/>
  <c r="U131" i="13"/>
  <c r="Q131" i="13"/>
  <c r="T131" i="13" s="1"/>
  <c r="P131" i="13"/>
  <c r="O131" i="13"/>
  <c r="N131" i="13"/>
  <c r="M131" i="13"/>
  <c r="L131" i="13"/>
  <c r="K131" i="13"/>
  <c r="J131" i="13"/>
  <c r="I131" i="13"/>
  <c r="H131" i="13"/>
  <c r="F131" i="13"/>
  <c r="AA130" i="13"/>
  <c r="X130" i="13"/>
  <c r="W130" i="13"/>
  <c r="V130" i="13"/>
  <c r="U130" i="13"/>
  <c r="Q130" i="13"/>
  <c r="T130" i="13" s="1"/>
  <c r="P130" i="13"/>
  <c r="O130" i="13"/>
  <c r="O129" i="13" s="1"/>
  <c r="N130" i="13"/>
  <c r="M130" i="13"/>
  <c r="M129" i="13" s="1"/>
  <c r="L130" i="13"/>
  <c r="K130" i="13"/>
  <c r="J130" i="13"/>
  <c r="I130" i="13"/>
  <c r="I129" i="13" s="1"/>
  <c r="H130" i="13"/>
  <c r="F130" i="13"/>
  <c r="AA129" i="13"/>
  <c r="S129" i="13"/>
  <c r="R129" i="13"/>
  <c r="K129" i="13"/>
  <c r="AA128" i="13"/>
  <c r="X128" i="13"/>
  <c r="W128" i="13"/>
  <c r="V128" i="13"/>
  <c r="U128" i="13"/>
  <c r="Q128" i="13"/>
  <c r="T128" i="13" s="1"/>
  <c r="P128" i="13"/>
  <c r="O128" i="13"/>
  <c r="N128" i="13"/>
  <c r="M128" i="13"/>
  <c r="L128" i="13"/>
  <c r="K128" i="13"/>
  <c r="J128" i="13"/>
  <c r="I128" i="13"/>
  <c r="H128" i="13"/>
  <c r="F128" i="13"/>
  <c r="AA127" i="13"/>
  <c r="X127" i="13"/>
  <c r="W127" i="13"/>
  <c r="V127" i="13"/>
  <c r="U127" i="13"/>
  <c r="Q127" i="13"/>
  <c r="T127" i="13" s="1"/>
  <c r="P127" i="13"/>
  <c r="O127" i="13"/>
  <c r="N127" i="13"/>
  <c r="M127" i="13"/>
  <c r="L127" i="13"/>
  <c r="K127" i="13"/>
  <c r="J127" i="13"/>
  <c r="I127" i="13"/>
  <c r="H127" i="13"/>
  <c r="F127" i="13"/>
  <c r="AA126" i="13"/>
  <c r="X126" i="13"/>
  <c r="W126" i="13"/>
  <c r="V126" i="13"/>
  <c r="U126" i="13"/>
  <c r="Q126" i="13"/>
  <c r="T126" i="13" s="1"/>
  <c r="P126" i="13"/>
  <c r="O126" i="13"/>
  <c r="N126" i="13"/>
  <c r="M126" i="13"/>
  <c r="L126" i="13"/>
  <c r="K126" i="13"/>
  <c r="J126" i="13"/>
  <c r="I126" i="13"/>
  <c r="H126" i="13"/>
  <c r="F126" i="13"/>
  <c r="AA125" i="13"/>
  <c r="X125" i="13"/>
  <c r="W125" i="13"/>
  <c r="V125" i="13"/>
  <c r="U125" i="13"/>
  <c r="Q125" i="13"/>
  <c r="T125" i="13" s="1"/>
  <c r="P125" i="13"/>
  <c r="O125" i="13"/>
  <c r="N125" i="13"/>
  <c r="M125" i="13"/>
  <c r="L125" i="13"/>
  <c r="K125" i="13"/>
  <c r="J125" i="13"/>
  <c r="I125" i="13"/>
  <c r="H125" i="13"/>
  <c r="F125" i="13"/>
  <c r="AA124" i="13"/>
  <c r="X124" i="13"/>
  <c r="W124" i="13"/>
  <c r="V124" i="13"/>
  <c r="U124" i="13"/>
  <c r="Q124" i="13"/>
  <c r="T124" i="13" s="1"/>
  <c r="P124" i="13"/>
  <c r="P123" i="13" s="1"/>
  <c r="O124" i="13"/>
  <c r="N124" i="13"/>
  <c r="M124" i="13"/>
  <c r="L124" i="13"/>
  <c r="L123" i="13" s="1"/>
  <c r="K124" i="13"/>
  <c r="J124" i="13"/>
  <c r="I124" i="13"/>
  <c r="H124" i="13"/>
  <c r="H123" i="13" s="1"/>
  <c r="F124" i="13"/>
  <c r="AA123" i="13"/>
  <c r="S123" i="13"/>
  <c r="R123" i="13"/>
  <c r="X122" i="13"/>
  <c r="W122" i="13"/>
  <c r="V122" i="13"/>
  <c r="U122" i="13"/>
  <c r="Q122" i="13"/>
  <c r="T122" i="13" s="1"/>
  <c r="P122" i="13"/>
  <c r="O122" i="13"/>
  <c r="N122" i="13"/>
  <c r="M122" i="13"/>
  <c r="L122" i="13"/>
  <c r="K122" i="13"/>
  <c r="J122" i="13"/>
  <c r="I122" i="13"/>
  <c r="H122" i="13"/>
  <c r="F122" i="13"/>
  <c r="AA121" i="13"/>
  <c r="X121" i="13"/>
  <c r="W121" i="13"/>
  <c r="V121" i="13"/>
  <c r="U121" i="13"/>
  <c r="Q121" i="13"/>
  <c r="T121" i="13" s="1"/>
  <c r="P121" i="13"/>
  <c r="O121" i="13"/>
  <c r="N121" i="13"/>
  <c r="M121" i="13"/>
  <c r="L121" i="13"/>
  <c r="K121" i="13"/>
  <c r="J121" i="13"/>
  <c r="I121" i="13"/>
  <c r="H121" i="13"/>
  <c r="F121" i="13"/>
  <c r="AA120" i="13"/>
  <c r="X120" i="13"/>
  <c r="W120" i="13"/>
  <c r="V120" i="13"/>
  <c r="U120" i="13"/>
  <c r="Q120" i="13"/>
  <c r="T120" i="13" s="1"/>
  <c r="P120" i="13"/>
  <c r="O120" i="13"/>
  <c r="N120" i="13"/>
  <c r="M120" i="13"/>
  <c r="L120" i="13"/>
  <c r="K120" i="13"/>
  <c r="J120" i="13"/>
  <c r="I120" i="13"/>
  <c r="H120" i="13"/>
  <c r="F120" i="13"/>
  <c r="AA119" i="13"/>
  <c r="X119" i="13"/>
  <c r="W119" i="13"/>
  <c r="V119" i="13"/>
  <c r="U119" i="13"/>
  <c r="Q119" i="13"/>
  <c r="T119" i="13" s="1"/>
  <c r="P119" i="13"/>
  <c r="O119" i="13"/>
  <c r="N119" i="13"/>
  <c r="M119" i="13"/>
  <c r="L119" i="13"/>
  <c r="K119" i="13"/>
  <c r="J119" i="13"/>
  <c r="I119" i="13"/>
  <c r="H119" i="13"/>
  <c r="F119" i="13"/>
  <c r="AA118" i="13"/>
  <c r="X118" i="13"/>
  <c r="W118" i="13"/>
  <c r="V118" i="13"/>
  <c r="U118" i="13"/>
  <c r="U117" i="13" s="1"/>
  <c r="U116" i="13" s="1"/>
  <c r="Q118" i="13"/>
  <c r="T118" i="13" s="1"/>
  <c r="P118" i="13"/>
  <c r="O118" i="13"/>
  <c r="O117" i="13" s="1"/>
  <c r="O116" i="13" s="1"/>
  <c r="N118" i="13"/>
  <c r="M118" i="13"/>
  <c r="L118" i="13"/>
  <c r="K118" i="13"/>
  <c r="K117" i="13" s="1"/>
  <c r="J118" i="13"/>
  <c r="I118" i="13"/>
  <c r="I117" i="13" s="1"/>
  <c r="H118" i="13"/>
  <c r="F118" i="13"/>
  <c r="AA117" i="13"/>
  <c r="S117" i="13"/>
  <c r="S116" i="13" s="1"/>
  <c r="R117" i="13"/>
  <c r="R116" i="13" s="1"/>
  <c r="AA116" i="13"/>
  <c r="AA115" i="13"/>
  <c r="X115" i="13"/>
  <c r="W115" i="13"/>
  <c r="V115" i="13"/>
  <c r="U115" i="13"/>
  <c r="Q115" i="13"/>
  <c r="T115" i="13" s="1"/>
  <c r="P115" i="13"/>
  <c r="O115" i="13"/>
  <c r="N115" i="13"/>
  <c r="M115" i="13"/>
  <c r="L115" i="13"/>
  <c r="K115" i="13"/>
  <c r="J115" i="13"/>
  <c r="I115" i="13"/>
  <c r="H115" i="13"/>
  <c r="F115" i="13"/>
  <c r="AA114" i="13"/>
  <c r="X114" i="13"/>
  <c r="X113" i="13" s="1"/>
  <c r="W114" i="13"/>
  <c r="V114" i="13"/>
  <c r="V113" i="13" s="1"/>
  <c r="U114" i="13"/>
  <c r="U113" i="13" s="1"/>
  <c r="Q114" i="13"/>
  <c r="T114" i="13" s="1"/>
  <c r="P114" i="13"/>
  <c r="O114" i="13"/>
  <c r="O113" i="13" s="1"/>
  <c r="N114" i="13"/>
  <c r="M114" i="13"/>
  <c r="M113" i="13" s="1"/>
  <c r="L114" i="13"/>
  <c r="K114" i="13"/>
  <c r="K113" i="13" s="1"/>
  <c r="J114" i="13"/>
  <c r="I114" i="13"/>
  <c r="I113" i="13" s="1"/>
  <c r="H114" i="13"/>
  <c r="F114" i="13"/>
  <c r="AA113" i="13"/>
  <c r="S113" i="13"/>
  <c r="R113" i="13"/>
  <c r="AA112" i="13"/>
  <c r="X112" i="13"/>
  <c r="W112" i="13"/>
  <c r="V112" i="13"/>
  <c r="U112" i="13"/>
  <c r="Q112" i="13"/>
  <c r="T112" i="13" s="1"/>
  <c r="P112" i="13"/>
  <c r="O112" i="13"/>
  <c r="N112" i="13"/>
  <c r="M112" i="13"/>
  <c r="L112" i="13"/>
  <c r="K112" i="13"/>
  <c r="J112" i="13"/>
  <c r="I112" i="13"/>
  <c r="H112" i="13"/>
  <c r="F112" i="13"/>
  <c r="AA111" i="13"/>
  <c r="X111" i="13"/>
  <c r="W111" i="13"/>
  <c r="V111" i="13"/>
  <c r="U111" i="13"/>
  <c r="Q111" i="13"/>
  <c r="T111" i="13" s="1"/>
  <c r="P111" i="13"/>
  <c r="O111" i="13"/>
  <c r="N111" i="13"/>
  <c r="M111" i="13"/>
  <c r="L111" i="13"/>
  <c r="K111" i="13"/>
  <c r="J111" i="13"/>
  <c r="I111" i="13"/>
  <c r="H111" i="13"/>
  <c r="F111" i="13"/>
  <c r="AA110" i="13"/>
  <c r="X110" i="13"/>
  <c r="W110" i="13"/>
  <c r="V110" i="13"/>
  <c r="V109" i="13" s="1"/>
  <c r="U110" i="13"/>
  <c r="Q110" i="13"/>
  <c r="T110" i="13" s="1"/>
  <c r="P110" i="13"/>
  <c r="P109" i="13" s="1"/>
  <c r="O110" i="13"/>
  <c r="N110" i="13"/>
  <c r="N109" i="13" s="1"/>
  <c r="M110" i="13"/>
  <c r="L110" i="13"/>
  <c r="L109" i="13" s="1"/>
  <c r="K110" i="13"/>
  <c r="J110" i="13"/>
  <c r="J109" i="13" s="1"/>
  <c r="I110" i="13"/>
  <c r="H110" i="13"/>
  <c r="F110" i="13"/>
  <c r="F109" i="13" s="1"/>
  <c r="AA109" i="13"/>
  <c r="S109" i="13"/>
  <c r="R109" i="13"/>
  <c r="AA108" i="13"/>
  <c r="X108" i="13"/>
  <c r="W108" i="13"/>
  <c r="V108" i="13"/>
  <c r="U108" i="13"/>
  <c r="Q108" i="13"/>
  <c r="T108" i="13" s="1"/>
  <c r="P108" i="13"/>
  <c r="O108" i="13"/>
  <c r="N108" i="13"/>
  <c r="M108" i="13"/>
  <c r="L108" i="13"/>
  <c r="K108" i="13"/>
  <c r="J108" i="13"/>
  <c r="I108" i="13"/>
  <c r="H108" i="13"/>
  <c r="F108" i="13"/>
  <c r="AA107" i="13"/>
  <c r="X107" i="13"/>
  <c r="X106" i="13" s="1"/>
  <c r="W107" i="13"/>
  <c r="V107" i="13"/>
  <c r="V106" i="13" s="1"/>
  <c r="U107" i="13"/>
  <c r="Q107" i="13"/>
  <c r="T107" i="13" s="1"/>
  <c r="P107" i="13"/>
  <c r="O107" i="13"/>
  <c r="O106" i="13" s="1"/>
  <c r="N107" i="13"/>
  <c r="N106" i="13" s="1"/>
  <c r="M107" i="13"/>
  <c r="M106" i="13" s="1"/>
  <c r="L107" i="13"/>
  <c r="L106" i="13" s="1"/>
  <c r="K107" i="13"/>
  <c r="K106" i="13" s="1"/>
  <c r="J107" i="13"/>
  <c r="J106" i="13" s="1"/>
  <c r="I107" i="13"/>
  <c r="I106" i="13" s="1"/>
  <c r="H107" i="13"/>
  <c r="F107" i="13"/>
  <c r="F106" i="13" s="1"/>
  <c r="AA106" i="13"/>
  <c r="S106" i="13"/>
  <c r="R106" i="13"/>
  <c r="AA105" i="13"/>
  <c r="X105" i="13"/>
  <c r="W105" i="13"/>
  <c r="V105" i="13"/>
  <c r="U105" i="13"/>
  <c r="Q105" i="13"/>
  <c r="P105" i="13"/>
  <c r="O105" i="13"/>
  <c r="N105" i="13"/>
  <c r="M105" i="13"/>
  <c r="L105" i="13"/>
  <c r="K105" i="13"/>
  <c r="J105" i="13"/>
  <c r="I105" i="13"/>
  <c r="H105" i="13"/>
  <c r="F105" i="13"/>
  <c r="AA104" i="13"/>
  <c r="X104" i="13"/>
  <c r="X103" i="13" s="1"/>
  <c r="W104" i="13"/>
  <c r="W103" i="13" s="1"/>
  <c r="V104" i="13"/>
  <c r="V103" i="13" s="1"/>
  <c r="U104" i="13"/>
  <c r="U103" i="13" s="1"/>
  <c r="Q104" i="13"/>
  <c r="T104" i="13" s="1"/>
  <c r="P104" i="13"/>
  <c r="O104" i="13"/>
  <c r="O103" i="13" s="1"/>
  <c r="N104" i="13"/>
  <c r="M104" i="13"/>
  <c r="M103" i="13" s="1"/>
  <c r="L104" i="13"/>
  <c r="K104" i="13"/>
  <c r="K103" i="13" s="1"/>
  <c r="J104" i="13"/>
  <c r="I104" i="13"/>
  <c r="I103" i="13" s="1"/>
  <c r="H104" i="13"/>
  <c r="F104" i="13"/>
  <c r="AA103" i="13"/>
  <c r="S103" i="13"/>
  <c r="AA102" i="13"/>
  <c r="X102" i="13"/>
  <c r="W102" i="13"/>
  <c r="V102" i="13"/>
  <c r="U102" i="13"/>
  <c r="Q102" i="13"/>
  <c r="S102" i="13" s="1"/>
  <c r="P102" i="13"/>
  <c r="O102" i="13"/>
  <c r="N102" i="13"/>
  <c r="M102" i="13"/>
  <c r="L102" i="13"/>
  <c r="K102" i="13"/>
  <c r="J102" i="13"/>
  <c r="I102" i="13"/>
  <c r="H102" i="13"/>
  <c r="F102" i="13"/>
  <c r="AA101" i="13"/>
  <c r="X101" i="13"/>
  <c r="W101" i="13"/>
  <c r="V101" i="13"/>
  <c r="U101" i="13"/>
  <c r="Q101" i="13"/>
  <c r="S101" i="13" s="1"/>
  <c r="P101" i="13"/>
  <c r="O101" i="13"/>
  <c r="N101" i="13"/>
  <c r="M101" i="13"/>
  <c r="L101" i="13"/>
  <c r="K101" i="13"/>
  <c r="J101" i="13"/>
  <c r="I101" i="13"/>
  <c r="H101" i="13"/>
  <c r="F101" i="13"/>
  <c r="AA100" i="13"/>
  <c r="X100" i="13"/>
  <c r="W100" i="13"/>
  <c r="V100" i="13"/>
  <c r="U100" i="13"/>
  <c r="Q100" i="13"/>
  <c r="S100" i="13" s="1"/>
  <c r="P100" i="13"/>
  <c r="O100" i="13"/>
  <c r="N100" i="13"/>
  <c r="M100" i="13"/>
  <c r="L100" i="13"/>
  <c r="K100" i="13"/>
  <c r="J100" i="13"/>
  <c r="I100" i="13"/>
  <c r="H100" i="13"/>
  <c r="F100" i="13"/>
  <c r="AA99" i="13"/>
  <c r="X99" i="13"/>
  <c r="W99" i="13"/>
  <c r="W98" i="13" s="1"/>
  <c r="V99" i="13"/>
  <c r="U99" i="13"/>
  <c r="U98" i="13" s="1"/>
  <c r="Q99" i="13"/>
  <c r="T99" i="13" s="1"/>
  <c r="P99" i="13"/>
  <c r="P98" i="13" s="1"/>
  <c r="O99" i="13"/>
  <c r="N99" i="13"/>
  <c r="M99" i="13"/>
  <c r="L99" i="13"/>
  <c r="L98" i="13" s="1"/>
  <c r="K99" i="13"/>
  <c r="J99" i="13"/>
  <c r="J98" i="13" s="1"/>
  <c r="I99" i="13"/>
  <c r="H99" i="13"/>
  <c r="F99" i="13"/>
  <c r="AA98" i="13"/>
  <c r="R98" i="13"/>
  <c r="AA97" i="13"/>
  <c r="AC96" i="13"/>
  <c r="AC95" i="13" s="1"/>
  <c r="AB96" i="13"/>
  <c r="AB95" i="13" s="1"/>
  <c r="Z96" i="13"/>
  <c r="Z95" i="13" s="1"/>
  <c r="AA94" i="13"/>
  <c r="E94" i="13" s="1"/>
  <c r="AA93" i="13"/>
  <c r="E93" i="13" s="1"/>
  <c r="AA92" i="13"/>
  <c r="E92" i="13" s="1"/>
  <c r="AA91" i="13"/>
  <c r="E91" i="13" s="1"/>
  <c r="AA90" i="13"/>
  <c r="E90" i="13" s="1"/>
  <c r="AA89" i="13"/>
  <c r="E89" i="13" s="1"/>
  <c r="AA88" i="13"/>
  <c r="E88" i="13" s="1"/>
  <c r="AA87" i="13"/>
  <c r="E87" i="13" s="1"/>
  <c r="AA86" i="13"/>
  <c r="E86" i="13" s="1"/>
  <c r="AA85" i="13"/>
  <c r="F85" i="13"/>
  <c r="AA84" i="13"/>
  <c r="E84" i="13" s="1"/>
  <c r="AA83" i="13"/>
  <c r="F83" i="13"/>
  <c r="AA82" i="13"/>
  <c r="E82" i="13" s="1"/>
  <c r="AA81" i="13"/>
  <c r="E81" i="13" s="1"/>
  <c r="AA80" i="13"/>
  <c r="E80" i="13" s="1"/>
  <c r="AA79" i="13"/>
  <c r="E79" i="13" s="1"/>
  <c r="AA78" i="13"/>
  <c r="E78" i="13" s="1"/>
  <c r="AA77" i="13"/>
  <c r="E77" i="13" s="1"/>
  <c r="AA76" i="13"/>
  <c r="E76" i="13" s="1"/>
  <c r="AA75" i="13"/>
  <c r="E75" i="13" s="1"/>
  <c r="AA74" i="13"/>
  <c r="E74" i="13" s="1"/>
  <c r="AA73" i="13"/>
  <c r="E73" i="13" s="1"/>
  <c r="AA72" i="13"/>
  <c r="E72" i="13" s="1"/>
  <c r="AA71" i="13"/>
  <c r="E71" i="13" s="1"/>
  <c r="AA70" i="13"/>
  <c r="E70" i="13" s="1"/>
  <c r="AA69" i="13"/>
  <c r="E69" i="13" s="1"/>
  <c r="AA68" i="13"/>
  <c r="E68" i="13" s="1"/>
  <c r="AA67" i="13"/>
  <c r="AA66" i="13"/>
  <c r="E66" i="13" s="1"/>
  <c r="AA65" i="13"/>
  <c r="AA64" i="13"/>
  <c r="E64" i="13" s="1"/>
  <c r="AA63" i="13"/>
  <c r="E63" i="13" s="1"/>
  <c r="AA62" i="13"/>
  <c r="E62" i="13" s="1"/>
  <c r="AA61" i="13"/>
  <c r="E61" i="13" s="1"/>
  <c r="AA60" i="13"/>
  <c r="E60" i="13" s="1"/>
  <c r="AA59" i="13"/>
  <c r="AA58" i="13"/>
  <c r="E58" i="13" s="1"/>
  <c r="AA57" i="13"/>
  <c r="F57" i="13"/>
  <c r="AA56" i="13"/>
  <c r="E56" i="13" s="1"/>
  <c r="AA55" i="13"/>
  <c r="E55" i="13" s="1"/>
  <c r="AA54" i="13"/>
  <c r="E54" i="13" s="1"/>
  <c r="AA53" i="13"/>
  <c r="E53" i="13" s="1"/>
  <c r="AA52" i="13"/>
  <c r="F52" i="13"/>
  <c r="AA51" i="13"/>
  <c r="E51" i="13" s="1"/>
  <c r="AA50" i="13"/>
  <c r="E50" i="13" s="1"/>
  <c r="AA49" i="13"/>
  <c r="E49" i="13" s="1"/>
  <c r="AA48" i="13"/>
  <c r="F48" i="13"/>
  <c r="AA47" i="13"/>
  <c r="E47" i="13" s="1"/>
  <c r="AA46" i="13"/>
  <c r="E46" i="13" s="1"/>
  <c r="AA45" i="13"/>
  <c r="E45" i="13" s="1"/>
  <c r="AA44" i="13"/>
  <c r="E44" i="13" s="1"/>
  <c r="AA43" i="13"/>
  <c r="F43" i="13"/>
  <c r="AA42" i="13"/>
  <c r="E42" i="13" s="1"/>
  <c r="AA41" i="13"/>
  <c r="E41" i="13" s="1"/>
  <c r="AA40" i="13"/>
  <c r="F40" i="13"/>
  <c r="AA39" i="13"/>
  <c r="E39" i="13" s="1"/>
  <c r="AA38" i="13"/>
  <c r="F38" i="13"/>
  <c r="AA37" i="13"/>
  <c r="E37" i="13" s="1"/>
  <c r="AA36" i="13"/>
  <c r="F36" i="13"/>
  <c r="AA35" i="13"/>
  <c r="E35" i="13" s="1"/>
  <c r="AA34" i="13"/>
  <c r="E34" i="13" s="1"/>
  <c r="AA33" i="13"/>
  <c r="E33" i="13" s="1"/>
  <c r="AA32" i="13"/>
  <c r="E32" i="13" s="1"/>
  <c r="AA31" i="13"/>
  <c r="E31" i="13" s="1"/>
  <c r="AA30" i="13"/>
  <c r="F30" i="13"/>
  <c r="AA29" i="13"/>
  <c r="E29" i="13" s="1"/>
  <c r="AA28" i="13"/>
  <c r="E28" i="13" s="1"/>
  <c r="AA27" i="13"/>
  <c r="F27" i="13"/>
  <c r="AA26" i="13"/>
  <c r="E26" i="13" s="1"/>
  <c r="AA25" i="13"/>
  <c r="E25" i="13" s="1"/>
  <c r="AA24" i="13"/>
  <c r="E24" i="13" s="1"/>
  <c r="AA23" i="13"/>
  <c r="E23" i="13" s="1"/>
  <c r="AA22" i="13"/>
  <c r="E22" i="13" s="1"/>
  <c r="AA21" i="13"/>
  <c r="AA20" i="13"/>
  <c r="E20" i="13" s="1"/>
  <c r="AA19" i="13"/>
  <c r="E19" i="13" s="1"/>
  <c r="AA18" i="13"/>
  <c r="E18" i="13" s="1"/>
  <c r="AA17" i="13"/>
  <c r="AC16" i="13"/>
  <c r="AC15" i="13" s="1"/>
  <c r="AB16" i="13"/>
  <c r="AB15" i="13" s="1"/>
  <c r="Z16" i="13"/>
  <c r="Z15" i="13" s="1"/>
  <c r="X16" i="13"/>
  <c r="X15" i="13" s="1"/>
  <c r="W16" i="13"/>
  <c r="W15" i="13" s="1"/>
  <c r="V16" i="13"/>
  <c r="V15" i="13" s="1"/>
  <c r="U16" i="13"/>
  <c r="U15" i="13" s="1"/>
  <c r="T16" i="13"/>
  <c r="T15" i="13" s="1"/>
  <c r="S16" i="13"/>
  <c r="S15" i="13" s="1"/>
  <c r="R16" i="13"/>
  <c r="R15" i="13" s="1"/>
  <c r="Q16" i="13"/>
  <c r="Q15" i="13" s="1"/>
  <c r="P16" i="13"/>
  <c r="P15" i="13" s="1"/>
  <c r="O16" i="13"/>
  <c r="O15" i="13" s="1"/>
  <c r="N16" i="13"/>
  <c r="N15" i="13" s="1"/>
  <c r="M16" i="13"/>
  <c r="M15" i="13" s="1"/>
  <c r="L16" i="13"/>
  <c r="L15" i="13" s="1"/>
  <c r="K16" i="13"/>
  <c r="K15" i="13" s="1"/>
  <c r="J16" i="13"/>
  <c r="J15" i="13" s="1"/>
  <c r="I16" i="13"/>
  <c r="I15" i="13" s="1"/>
  <c r="H16" i="13"/>
  <c r="H15" i="13" s="1"/>
  <c r="G16" i="13"/>
  <c r="G15" i="13" s="1"/>
  <c r="W1" i="13"/>
  <c r="N98" i="13" l="1"/>
  <c r="Q213" i="13"/>
  <c r="T213" i="13" s="1"/>
  <c r="P106" i="13"/>
  <c r="K233" i="13"/>
  <c r="W147" i="13"/>
  <c r="Q158" i="13"/>
  <c r="T158" i="13" s="1"/>
  <c r="M117" i="13"/>
  <c r="J274" i="13"/>
  <c r="U274" i="13"/>
  <c r="H291" i="13"/>
  <c r="L291" i="13"/>
  <c r="O291" i="13"/>
  <c r="E30" i="13"/>
  <c r="P274" i="13"/>
  <c r="AB14" i="13"/>
  <c r="G148" i="13"/>
  <c r="E148" i="13" s="1"/>
  <c r="E67" i="13"/>
  <c r="G262" i="13"/>
  <c r="E262" i="13" s="1"/>
  <c r="G275" i="13"/>
  <c r="E275" i="13" s="1"/>
  <c r="E38" i="13"/>
  <c r="E57" i="13"/>
  <c r="E85" i="13"/>
  <c r="L274" i="13"/>
  <c r="W274" i="13"/>
  <c r="G160" i="13"/>
  <c r="E160" i="13" s="1"/>
  <c r="G161" i="13"/>
  <c r="E161" i="13" s="1"/>
  <c r="G163" i="13"/>
  <c r="E163" i="13" s="1"/>
  <c r="Z14" i="13"/>
  <c r="Z13" i="13" s="1"/>
  <c r="E21" i="13"/>
  <c r="E27" i="13"/>
  <c r="E52" i="13"/>
  <c r="N274" i="13"/>
  <c r="E17" i="13"/>
  <c r="E36" i="13"/>
  <c r="E40" i="13"/>
  <c r="E43" i="13"/>
  <c r="E48" i="13"/>
  <c r="E65" i="13"/>
  <c r="E83" i="13"/>
  <c r="G99" i="13"/>
  <c r="E99" i="13" s="1"/>
  <c r="F133" i="13"/>
  <c r="F144" i="13"/>
  <c r="F154" i="13"/>
  <c r="F193" i="13"/>
  <c r="F205" i="13"/>
  <c r="F233" i="13"/>
  <c r="F246" i="13"/>
  <c r="G277" i="13"/>
  <c r="E277" i="13" s="1"/>
  <c r="G149" i="13"/>
  <c r="E149" i="13" s="1"/>
  <c r="F179" i="13"/>
  <c r="F185" i="13"/>
  <c r="F201" i="13"/>
  <c r="F269" i="13"/>
  <c r="F198" i="13"/>
  <c r="E303" i="13"/>
  <c r="G107" i="13"/>
  <c r="E107" i="13" s="1"/>
  <c r="G128" i="13"/>
  <c r="E128" i="13" s="1"/>
  <c r="G196" i="13"/>
  <c r="E196" i="13" s="1"/>
  <c r="G197" i="13"/>
  <c r="E197" i="13" s="1"/>
  <c r="G263" i="13"/>
  <c r="E263" i="13" s="1"/>
  <c r="G264" i="13"/>
  <c r="E264" i="13" s="1"/>
  <c r="G266" i="13"/>
  <c r="E266" i="13" s="1"/>
  <c r="G272" i="13"/>
  <c r="E272" i="13" s="1"/>
  <c r="G100" i="13"/>
  <c r="E100" i="13" s="1"/>
  <c r="U129" i="13"/>
  <c r="G131" i="13"/>
  <c r="E131" i="13" s="1"/>
  <c r="G132" i="13"/>
  <c r="E132" i="13" s="1"/>
  <c r="Q137" i="13"/>
  <c r="G139" i="13"/>
  <c r="E139" i="13" s="1"/>
  <c r="O140" i="13"/>
  <c r="Q154" i="13"/>
  <c r="G155" i="13"/>
  <c r="G157" i="13"/>
  <c r="E157" i="13" s="1"/>
  <c r="G188" i="13"/>
  <c r="E188" i="13" s="1"/>
  <c r="G210" i="13"/>
  <c r="E210" i="13" s="1"/>
  <c r="Q222" i="13"/>
  <c r="G224" i="13"/>
  <c r="E224" i="13" s="1"/>
  <c r="AA95" i="13"/>
  <c r="G276" i="13"/>
  <c r="E276" i="13" s="1"/>
  <c r="W291" i="13"/>
  <c r="K291" i="13"/>
  <c r="G294" i="13"/>
  <c r="E294" i="13" s="1"/>
  <c r="V98" i="13"/>
  <c r="X98" i="13"/>
  <c r="F98" i="13"/>
  <c r="G105" i="13"/>
  <c r="E105" i="13" s="1"/>
  <c r="G110" i="13"/>
  <c r="E110" i="13" s="1"/>
  <c r="G119" i="13"/>
  <c r="E119" i="13" s="1"/>
  <c r="G120" i="13"/>
  <c r="E120" i="13" s="1"/>
  <c r="G124" i="13"/>
  <c r="E124" i="13" s="1"/>
  <c r="G126" i="13"/>
  <c r="E126" i="13" s="1"/>
  <c r="H147" i="13"/>
  <c r="G176" i="13"/>
  <c r="E176" i="13" s="1"/>
  <c r="L175" i="13"/>
  <c r="N175" i="13"/>
  <c r="P175" i="13"/>
  <c r="I175" i="13"/>
  <c r="K175" i="13"/>
  <c r="O175" i="13"/>
  <c r="G206" i="13"/>
  <c r="G205" i="13" s="1"/>
  <c r="E205" i="13" s="1"/>
  <c r="G208" i="13"/>
  <c r="E208" i="13" s="1"/>
  <c r="G214" i="13"/>
  <c r="E214" i="13" s="1"/>
  <c r="G215" i="13"/>
  <c r="E215" i="13" s="1"/>
  <c r="G216" i="13"/>
  <c r="E216" i="13" s="1"/>
  <c r="G229" i="13"/>
  <c r="E229" i="13" s="1"/>
  <c r="G231" i="13"/>
  <c r="E231" i="13" s="1"/>
  <c r="G232" i="13"/>
  <c r="E232" i="13" s="1"/>
  <c r="L233" i="13"/>
  <c r="G240" i="13"/>
  <c r="E240" i="13" s="1"/>
  <c r="G241" i="13"/>
  <c r="E241" i="13" s="1"/>
  <c r="G249" i="13"/>
  <c r="E249" i="13" s="1"/>
  <c r="G254" i="13"/>
  <c r="E254" i="13" s="1"/>
  <c r="G270" i="13"/>
  <c r="E270" i="13" s="1"/>
  <c r="H274" i="13"/>
  <c r="G281" i="13"/>
  <c r="E281" i="13" s="1"/>
  <c r="G285" i="13"/>
  <c r="E285" i="13" s="1"/>
  <c r="G287" i="13"/>
  <c r="E287" i="13" s="1"/>
  <c r="I291" i="13"/>
  <c r="M291" i="13"/>
  <c r="G297" i="13"/>
  <c r="E297" i="13" s="1"/>
  <c r="Y301" i="13"/>
  <c r="Y222" i="13"/>
  <c r="Y137" i="13"/>
  <c r="Y113" i="13"/>
  <c r="V147" i="13"/>
  <c r="X147" i="13"/>
  <c r="G170" i="13"/>
  <c r="E170" i="13" s="1"/>
  <c r="G112" i="13"/>
  <c r="E112" i="13" s="1"/>
  <c r="G115" i="13"/>
  <c r="E115" i="13" s="1"/>
  <c r="K116" i="13"/>
  <c r="I116" i="13"/>
  <c r="M116" i="13"/>
  <c r="I123" i="13"/>
  <c r="K123" i="13"/>
  <c r="M123" i="13"/>
  <c r="O123" i="13"/>
  <c r="V123" i="13"/>
  <c r="X123" i="13"/>
  <c r="F123" i="13"/>
  <c r="G136" i="13"/>
  <c r="E136" i="13" s="1"/>
  <c r="P133" i="13"/>
  <c r="J137" i="13"/>
  <c r="L137" i="13"/>
  <c r="N137" i="13"/>
  <c r="P137" i="13"/>
  <c r="U137" i="13"/>
  <c r="W137" i="13"/>
  <c r="M137" i="13"/>
  <c r="D97" i="13"/>
  <c r="D96" i="13" s="1"/>
  <c r="D95" i="13" s="1"/>
  <c r="I140" i="13"/>
  <c r="K140" i="13"/>
  <c r="M140" i="13"/>
  <c r="T140" i="13"/>
  <c r="W140" i="13"/>
  <c r="U140" i="13"/>
  <c r="G143" i="13"/>
  <c r="E143" i="13" s="1"/>
  <c r="X140" i="13"/>
  <c r="G153" i="13"/>
  <c r="E153" i="13" s="1"/>
  <c r="G174" i="13"/>
  <c r="E174" i="13" s="1"/>
  <c r="Q175" i="13"/>
  <c r="T175" i="13" s="1"/>
  <c r="U175" i="13"/>
  <c r="G183" i="13"/>
  <c r="E183" i="13" s="1"/>
  <c r="G186" i="13"/>
  <c r="E186" i="13" s="1"/>
  <c r="G191" i="13"/>
  <c r="E191" i="13" s="1"/>
  <c r="G192" i="13"/>
  <c r="E192" i="13" s="1"/>
  <c r="G212" i="13"/>
  <c r="E212" i="13" s="1"/>
  <c r="G219" i="13"/>
  <c r="E219" i="13" s="1"/>
  <c r="G220" i="13"/>
  <c r="E220" i="13" s="1"/>
  <c r="G236" i="13"/>
  <c r="E236" i="13" s="1"/>
  <c r="P233" i="13"/>
  <c r="G237" i="13"/>
  <c r="E237" i="13" s="1"/>
  <c r="G244" i="13"/>
  <c r="E244" i="13" s="1"/>
  <c r="G245" i="13"/>
  <c r="E245" i="13" s="1"/>
  <c r="G255" i="13"/>
  <c r="E255" i="13" s="1"/>
  <c r="G256" i="13"/>
  <c r="E256" i="13" s="1"/>
  <c r="G258" i="13"/>
  <c r="E258" i="13" s="1"/>
  <c r="G279" i="13"/>
  <c r="E279" i="13" s="1"/>
  <c r="G286" i="13"/>
  <c r="E286" i="13" s="1"/>
  <c r="G299" i="13"/>
  <c r="E299" i="13" s="1"/>
  <c r="Y274" i="13"/>
  <c r="Y140" i="13"/>
  <c r="Y129" i="13"/>
  <c r="Y117" i="13"/>
  <c r="Y116" i="13" s="1"/>
  <c r="J123" i="13"/>
  <c r="N123" i="13"/>
  <c r="P193" i="13"/>
  <c r="V274" i="13"/>
  <c r="X274" i="13"/>
  <c r="Y291" i="13"/>
  <c r="Y225" i="13"/>
  <c r="Y198" i="13"/>
  <c r="Y181" i="13"/>
  <c r="Y154" i="13"/>
  <c r="Y151" i="13"/>
  <c r="Y144" i="13"/>
  <c r="Y133" i="13"/>
  <c r="Y123" i="13"/>
  <c r="Y109" i="13"/>
  <c r="Y106" i="13"/>
  <c r="Y103" i="13"/>
  <c r="Y98" i="13"/>
  <c r="F59" i="13"/>
  <c r="G102" i="13"/>
  <c r="E102" i="13" s="1"/>
  <c r="H106" i="13"/>
  <c r="H109" i="13"/>
  <c r="I109" i="13"/>
  <c r="K109" i="13"/>
  <c r="M109" i="13"/>
  <c r="O109" i="13"/>
  <c r="X109" i="13"/>
  <c r="Q113" i="13"/>
  <c r="G114" i="13"/>
  <c r="E114" i="13" s="1"/>
  <c r="J113" i="13"/>
  <c r="L113" i="13"/>
  <c r="N113" i="13"/>
  <c r="P113" i="13"/>
  <c r="Q117" i="13"/>
  <c r="Q116" i="13" s="1"/>
  <c r="G118" i="13"/>
  <c r="E118" i="13" s="1"/>
  <c r="J117" i="13"/>
  <c r="J116" i="13" s="1"/>
  <c r="L117" i="13"/>
  <c r="L116" i="13" s="1"/>
  <c r="N117" i="13"/>
  <c r="N116" i="13" s="1"/>
  <c r="P117" i="13"/>
  <c r="P116" i="13" s="1"/>
  <c r="V117" i="13"/>
  <c r="V116" i="13" s="1"/>
  <c r="X117" i="13"/>
  <c r="X116" i="13" s="1"/>
  <c r="G121" i="13"/>
  <c r="E121" i="13" s="1"/>
  <c r="G122" i="13"/>
  <c r="E122" i="13" s="1"/>
  <c r="Q129" i="13"/>
  <c r="G130" i="13"/>
  <c r="J129" i="13"/>
  <c r="L129" i="13"/>
  <c r="N129" i="13"/>
  <c r="P129" i="13"/>
  <c r="V129" i="13"/>
  <c r="X129" i="13"/>
  <c r="H133" i="13"/>
  <c r="G134" i="13"/>
  <c r="E134" i="13" s="1"/>
  <c r="J133" i="13"/>
  <c r="N133" i="13"/>
  <c r="U133" i="13"/>
  <c r="W133" i="13"/>
  <c r="G135" i="13"/>
  <c r="E135" i="13" s="1"/>
  <c r="V133" i="13"/>
  <c r="K137" i="13"/>
  <c r="O137" i="13"/>
  <c r="T137" i="13"/>
  <c r="G145" i="13"/>
  <c r="E145" i="13" s="1"/>
  <c r="U144" i="13"/>
  <c r="W144" i="13"/>
  <c r="G146" i="13"/>
  <c r="E146" i="13" s="1"/>
  <c r="V144" i="13"/>
  <c r="F147" i="13"/>
  <c r="I147" i="13"/>
  <c r="K147" i="13"/>
  <c r="M147" i="13"/>
  <c r="O147" i="13"/>
  <c r="G150" i="13"/>
  <c r="E150" i="13" s="1"/>
  <c r="Q151" i="13"/>
  <c r="J151" i="13"/>
  <c r="L151" i="13"/>
  <c r="N151" i="13"/>
  <c r="P151" i="13"/>
  <c r="U151" i="13"/>
  <c r="G171" i="13"/>
  <c r="E171" i="13" s="1"/>
  <c r="Q172" i="13"/>
  <c r="T172" i="13" s="1"/>
  <c r="J172" i="13"/>
  <c r="L172" i="13"/>
  <c r="N172" i="13"/>
  <c r="P172" i="13"/>
  <c r="U172" i="13"/>
  <c r="G177" i="13"/>
  <c r="E177" i="13" s="1"/>
  <c r="W175" i="13"/>
  <c r="G178" i="13"/>
  <c r="E178" i="13" s="1"/>
  <c r="G180" i="13"/>
  <c r="E180" i="13" s="1"/>
  <c r="Q181" i="13"/>
  <c r="J181" i="13"/>
  <c r="L181" i="13"/>
  <c r="N181" i="13"/>
  <c r="P181" i="13"/>
  <c r="U181" i="13"/>
  <c r="H185" i="13"/>
  <c r="Q189" i="13"/>
  <c r="T189" i="13" s="1"/>
  <c r="G190" i="13"/>
  <c r="E190" i="13" s="1"/>
  <c r="J189" i="13"/>
  <c r="L189" i="13"/>
  <c r="N189" i="13"/>
  <c r="P189" i="13"/>
  <c r="H193" i="13"/>
  <c r="G194" i="13"/>
  <c r="E194" i="13" s="1"/>
  <c r="J193" i="13"/>
  <c r="N193" i="13"/>
  <c r="U193" i="13"/>
  <c r="W193" i="13"/>
  <c r="G195" i="13"/>
  <c r="E195" i="13" s="1"/>
  <c r="V193" i="13"/>
  <c r="G199" i="13"/>
  <c r="E199" i="13" s="1"/>
  <c r="U198" i="13"/>
  <c r="W198" i="13"/>
  <c r="G200" i="13"/>
  <c r="E200" i="13" s="1"/>
  <c r="V198" i="13"/>
  <c r="G202" i="13"/>
  <c r="G201" i="13" s="1"/>
  <c r="E201" i="13" s="1"/>
  <c r="Q203" i="13"/>
  <c r="AA96" i="13"/>
  <c r="W113" i="13"/>
  <c r="W117" i="13"/>
  <c r="W116" i="13" s="1"/>
  <c r="W129" i="13"/>
  <c r="W189" i="13"/>
  <c r="W213" i="13"/>
  <c r="V291" i="13"/>
  <c r="X291" i="13"/>
  <c r="L213" i="13"/>
  <c r="N213" i="13"/>
  <c r="P213" i="13"/>
  <c r="G217" i="13"/>
  <c r="E217" i="13" s="1"/>
  <c r="G218" i="13"/>
  <c r="E218" i="13" s="1"/>
  <c r="G221" i="13"/>
  <c r="E221" i="13" s="1"/>
  <c r="Q225" i="13"/>
  <c r="U225" i="13"/>
  <c r="G227" i="13"/>
  <c r="E227" i="13" s="1"/>
  <c r="G228" i="13"/>
  <c r="E228" i="13" s="1"/>
  <c r="H233" i="13"/>
  <c r="G234" i="13"/>
  <c r="E234" i="13" s="1"/>
  <c r="J233" i="13"/>
  <c r="N233" i="13"/>
  <c r="U233" i="13"/>
  <c r="W233" i="13"/>
  <c r="G235" i="13"/>
  <c r="E235" i="13" s="1"/>
  <c r="V233" i="13"/>
  <c r="G238" i="13"/>
  <c r="E238" i="13" s="1"/>
  <c r="G239" i="13"/>
  <c r="E239" i="13" s="1"/>
  <c r="G242" i="13"/>
  <c r="E242" i="13" s="1"/>
  <c r="G243" i="13"/>
  <c r="E243" i="13" s="1"/>
  <c r="G247" i="13"/>
  <c r="E247" i="13" s="1"/>
  <c r="U246" i="13"/>
  <c r="W246" i="13"/>
  <c r="G248" i="13"/>
  <c r="E248" i="13" s="1"/>
  <c r="V246" i="13"/>
  <c r="G251" i="13"/>
  <c r="E251" i="13" s="1"/>
  <c r="G252" i="13"/>
  <c r="E252" i="13" s="1"/>
  <c r="G259" i="13"/>
  <c r="E259" i="13" s="1"/>
  <c r="G260" i="13"/>
  <c r="E260" i="13" s="1"/>
  <c r="H269" i="13"/>
  <c r="F274" i="13"/>
  <c r="G283" i="13"/>
  <c r="E283" i="13" s="1"/>
  <c r="Q291" i="13"/>
  <c r="J291" i="13"/>
  <c r="N291" i="13"/>
  <c r="P291" i="13"/>
  <c r="T117" i="13"/>
  <c r="T116" i="13" s="1"/>
  <c r="T129" i="13"/>
  <c r="G142" i="13"/>
  <c r="E142" i="13" s="1"/>
  <c r="AA16" i="13"/>
  <c r="AA15" i="13" s="1"/>
  <c r="AA14" i="13" s="1"/>
  <c r="H98" i="13"/>
  <c r="I98" i="13"/>
  <c r="K98" i="13"/>
  <c r="M98" i="13"/>
  <c r="O98" i="13"/>
  <c r="T100" i="13"/>
  <c r="G101" i="13"/>
  <c r="T102" i="13"/>
  <c r="Q103" i="13"/>
  <c r="G104" i="13"/>
  <c r="G103" i="13" s="1"/>
  <c r="J103" i="13"/>
  <c r="L103" i="13"/>
  <c r="N103" i="13"/>
  <c r="P103" i="13"/>
  <c r="U106" i="13"/>
  <c r="W106" i="13"/>
  <c r="G108" i="13"/>
  <c r="E108" i="13" s="1"/>
  <c r="U109" i="13"/>
  <c r="W109" i="13"/>
  <c r="G111" i="13"/>
  <c r="E111" i="13" s="1"/>
  <c r="U123" i="13"/>
  <c r="W123" i="13"/>
  <c r="G125" i="13"/>
  <c r="E125" i="13" s="1"/>
  <c r="G127" i="13"/>
  <c r="E127" i="13" s="1"/>
  <c r="G138" i="13"/>
  <c r="V137" i="13"/>
  <c r="X137" i="13"/>
  <c r="Q140" i="13"/>
  <c r="T144" i="13"/>
  <c r="G152" i="13"/>
  <c r="G151" i="13" s="1"/>
  <c r="V151" i="13"/>
  <c r="X151" i="13"/>
  <c r="T225" i="13"/>
  <c r="AC14" i="13"/>
  <c r="AC13" i="13" s="1"/>
  <c r="S98" i="13"/>
  <c r="S97" i="13" s="1"/>
  <c r="S96" i="13" s="1"/>
  <c r="S95" i="13" s="1"/>
  <c r="S14" i="13" s="1"/>
  <c r="S13" i="13" s="1"/>
  <c r="T101" i="13"/>
  <c r="T106" i="13"/>
  <c r="T109" i="13"/>
  <c r="T123" i="13"/>
  <c r="J140" i="13"/>
  <c r="L140" i="13"/>
  <c r="N140" i="13"/>
  <c r="P140" i="13"/>
  <c r="G169" i="13"/>
  <c r="E169" i="13" s="1"/>
  <c r="G156" i="13"/>
  <c r="J154" i="13"/>
  <c r="L154" i="13"/>
  <c r="N154" i="13"/>
  <c r="P154" i="13"/>
  <c r="V154" i="13"/>
  <c r="X154" i="13"/>
  <c r="J158" i="13"/>
  <c r="L158" i="13"/>
  <c r="N158" i="13"/>
  <c r="P158" i="13"/>
  <c r="V158" i="13"/>
  <c r="X158" i="13"/>
  <c r="K158" i="13"/>
  <c r="O158" i="13"/>
  <c r="G167" i="13"/>
  <c r="E167" i="13" s="1"/>
  <c r="G168" i="13"/>
  <c r="E168" i="13" s="1"/>
  <c r="G173" i="13"/>
  <c r="E173" i="13" s="1"/>
  <c r="V172" i="13"/>
  <c r="X172" i="13"/>
  <c r="G182" i="13"/>
  <c r="G181" i="13" s="1"/>
  <c r="V181" i="13"/>
  <c r="X181" i="13"/>
  <c r="G184" i="13"/>
  <c r="E184" i="13" s="1"/>
  <c r="U185" i="13"/>
  <c r="W185" i="13"/>
  <c r="G187" i="13"/>
  <c r="E187" i="13" s="1"/>
  <c r="T198" i="13"/>
  <c r="G204" i="13"/>
  <c r="G203" i="13" s="1"/>
  <c r="G207" i="13"/>
  <c r="E207" i="13" s="1"/>
  <c r="G209" i="13"/>
  <c r="E209" i="13" s="1"/>
  <c r="G211" i="13"/>
  <c r="E211" i="13" s="1"/>
  <c r="J222" i="13"/>
  <c r="L222" i="13"/>
  <c r="N222" i="13"/>
  <c r="P222" i="13"/>
  <c r="K222" i="13"/>
  <c r="O222" i="13"/>
  <c r="J225" i="13"/>
  <c r="L225" i="13"/>
  <c r="N225" i="13"/>
  <c r="P225" i="13"/>
  <c r="V225" i="13"/>
  <c r="X225" i="13"/>
  <c r="K225" i="13"/>
  <c r="O225" i="13"/>
  <c r="G230" i="13"/>
  <c r="E230" i="13" s="1"/>
  <c r="G250" i="13"/>
  <c r="E250" i="13" s="1"/>
  <c r="G253" i="13"/>
  <c r="E253" i="13" s="1"/>
  <c r="G257" i="13"/>
  <c r="E257" i="13" s="1"/>
  <c r="G261" i="13"/>
  <c r="E261" i="13" s="1"/>
  <c r="G265" i="13"/>
  <c r="E265" i="13" s="1"/>
  <c r="G267" i="13"/>
  <c r="E267" i="13" s="1"/>
  <c r="G268" i="13"/>
  <c r="E268" i="13" s="1"/>
  <c r="U269" i="13"/>
  <c r="W269" i="13"/>
  <c r="G271" i="13"/>
  <c r="E271" i="13" s="1"/>
  <c r="G273" i="13"/>
  <c r="E273" i="13" s="1"/>
  <c r="I274" i="13"/>
  <c r="K274" i="13"/>
  <c r="M274" i="13"/>
  <c r="O274" i="13"/>
  <c r="T274" i="13"/>
  <c r="G278" i="13"/>
  <c r="E278" i="13" s="1"/>
  <c r="G280" i="13"/>
  <c r="E280" i="13" s="1"/>
  <c r="G282" i="13"/>
  <c r="E282" i="13" s="1"/>
  <c r="G284" i="13"/>
  <c r="E284" i="13" s="1"/>
  <c r="G288" i="13"/>
  <c r="E288" i="13" s="1"/>
  <c r="T291" i="13"/>
  <c r="G293" i="13"/>
  <c r="E293" i="13" s="1"/>
  <c r="G298" i="13"/>
  <c r="E298" i="13" s="1"/>
  <c r="G300" i="13"/>
  <c r="E300" i="13" s="1"/>
  <c r="AB302" i="13"/>
  <c r="AB301" i="13" s="1"/>
  <c r="AA302" i="13"/>
  <c r="E302" i="13" s="1"/>
  <c r="T113" i="13"/>
  <c r="T133" i="13"/>
  <c r="T151" i="13"/>
  <c r="G141" i="13"/>
  <c r="E141" i="13" s="1"/>
  <c r="V140" i="13"/>
  <c r="F158" i="13"/>
  <c r="Q98" i="13"/>
  <c r="F103" i="13"/>
  <c r="H103" i="13"/>
  <c r="R105" i="13"/>
  <c r="R103" i="13" s="1"/>
  <c r="R97" i="13" s="1"/>
  <c r="R96" i="13" s="1"/>
  <c r="R95" i="13" s="1"/>
  <c r="R14" i="13" s="1"/>
  <c r="R13" i="13" s="1"/>
  <c r="Q106" i="13"/>
  <c r="Q109" i="13"/>
  <c r="F113" i="13"/>
  <c r="H113" i="13"/>
  <c r="F117" i="13"/>
  <c r="H117" i="13"/>
  <c r="H116" i="13" s="1"/>
  <c r="Q123" i="13"/>
  <c r="F129" i="13"/>
  <c r="H129" i="13"/>
  <c r="Q133" i="13"/>
  <c r="F137" i="13"/>
  <c r="H137" i="13"/>
  <c r="F140" i="13"/>
  <c r="H140" i="13"/>
  <c r="Q144" i="13"/>
  <c r="Q147" i="13"/>
  <c r="T147" i="13" s="1"/>
  <c r="F151" i="13"/>
  <c r="H151" i="13"/>
  <c r="H154" i="13"/>
  <c r="T181" i="13"/>
  <c r="G159" i="13"/>
  <c r="E159" i="13" s="1"/>
  <c r="H158" i="13"/>
  <c r="F222" i="13"/>
  <c r="F225" i="13"/>
  <c r="F172" i="13"/>
  <c r="H172" i="13"/>
  <c r="F175" i="13"/>
  <c r="H175" i="13"/>
  <c r="Q179" i="13"/>
  <c r="T179" i="13" s="1"/>
  <c r="F181" i="13"/>
  <c r="H181" i="13"/>
  <c r="Q185" i="13"/>
  <c r="T185" i="13" s="1"/>
  <c r="F189" i="13"/>
  <c r="H189" i="13"/>
  <c r="Q193" i="13"/>
  <c r="T193" i="13" s="1"/>
  <c r="Q198" i="13"/>
  <c r="Q201" i="13"/>
  <c r="F203" i="13"/>
  <c r="H203" i="13"/>
  <c r="Q205" i="13"/>
  <c r="F213" i="13"/>
  <c r="H213" i="13"/>
  <c r="G223" i="13"/>
  <c r="H222" i="13"/>
  <c r="G226" i="13"/>
  <c r="H225" i="13"/>
  <c r="G295" i="13"/>
  <c r="E295" i="13" s="1"/>
  <c r="U291" i="13"/>
  <c r="Q233" i="13"/>
  <c r="T233" i="13" s="1"/>
  <c r="Q246" i="13"/>
  <c r="T246" i="13" s="1"/>
  <c r="Q269" i="13"/>
  <c r="T269" i="13" s="1"/>
  <c r="Q274" i="13"/>
  <c r="G301" i="13"/>
  <c r="G225" i="13" l="1"/>
  <c r="G222" i="13"/>
  <c r="G137" i="13"/>
  <c r="E137" i="13" s="1"/>
  <c r="G129" i="13"/>
  <c r="E129" i="13" s="1"/>
  <c r="G113" i="13"/>
  <c r="E113" i="13" s="1"/>
  <c r="AB13" i="13"/>
  <c r="E155" i="13"/>
  <c r="G154" i="13"/>
  <c r="I97" i="13"/>
  <c r="I96" i="13" s="1"/>
  <c r="I95" i="13" s="1"/>
  <c r="I14" i="13" s="1"/>
  <c r="I13" i="13" s="1"/>
  <c r="G133" i="13"/>
  <c r="E133" i="13" s="1"/>
  <c r="G175" i="13"/>
  <c r="E175" i="13" s="1"/>
  <c r="G213" i="13"/>
  <c r="E213" i="13" s="1"/>
  <c r="E203" i="13"/>
  <c r="G189" i="13"/>
  <c r="E189" i="13" s="1"/>
  <c r="E181" i="13"/>
  <c r="G158" i="13"/>
  <c r="E158" i="13" s="1"/>
  <c r="G116" i="13"/>
  <c r="E103" i="13"/>
  <c r="G117" i="13"/>
  <c r="E117" i="13" s="1"/>
  <c r="M97" i="13"/>
  <c r="M96" i="13" s="1"/>
  <c r="M95" i="13" s="1"/>
  <c r="M14" i="13" s="1"/>
  <c r="M13" i="13" s="1"/>
  <c r="E206" i="13"/>
  <c r="G106" i="13"/>
  <c r="E106" i="13" s="1"/>
  <c r="E151" i="13"/>
  <c r="G109" i="13"/>
  <c r="E109" i="13" s="1"/>
  <c r="G98" i="13"/>
  <c r="E98" i="13" s="1"/>
  <c r="F16" i="13"/>
  <c r="E16" i="13" s="1"/>
  <c r="E59" i="13"/>
  <c r="E202" i="13"/>
  <c r="E130" i="13"/>
  <c r="E226" i="13"/>
  <c r="E223" i="13"/>
  <c r="E182" i="13"/>
  <c r="E204" i="13"/>
  <c r="E152" i="13"/>
  <c r="E104" i="13"/>
  <c r="E101" i="13"/>
  <c r="E156" i="13"/>
  <c r="E138" i="13"/>
  <c r="E222" i="13"/>
  <c r="Y97" i="13"/>
  <c r="Y96" i="13" s="1"/>
  <c r="Y95" i="13" s="1"/>
  <c r="Y14" i="13" s="1"/>
  <c r="Y13" i="13" s="1"/>
  <c r="E225" i="13"/>
  <c r="W97" i="13"/>
  <c r="W96" i="13" s="1"/>
  <c r="W95" i="13" s="1"/>
  <c r="W14" i="13" s="1"/>
  <c r="W13" i="13" s="1"/>
  <c r="G274" i="13"/>
  <c r="E274" i="13" s="1"/>
  <c r="G198" i="13"/>
  <c r="E198" i="13" s="1"/>
  <c r="G144" i="13"/>
  <c r="E144" i="13" s="1"/>
  <c r="V97" i="13"/>
  <c r="V96" i="13" s="1"/>
  <c r="V95" i="13" s="1"/>
  <c r="V14" i="13" s="1"/>
  <c r="V13" i="13" s="1"/>
  <c r="G123" i="13"/>
  <c r="E123" i="13" s="1"/>
  <c r="T98" i="13"/>
  <c r="G172" i="13"/>
  <c r="E172" i="13" s="1"/>
  <c r="G179" i="13"/>
  <c r="E179" i="13" s="1"/>
  <c r="U97" i="13"/>
  <c r="U96" i="13" s="1"/>
  <c r="U95" i="13" s="1"/>
  <c r="U14" i="13" s="1"/>
  <c r="U13" i="13" s="1"/>
  <c r="W2" i="13" s="1"/>
  <c r="X97" i="13"/>
  <c r="X96" i="13" s="1"/>
  <c r="X95" i="13" s="1"/>
  <c r="X14" i="13" s="1"/>
  <c r="X13" i="13" s="1"/>
  <c r="G246" i="13"/>
  <c r="E246" i="13" s="1"/>
  <c r="N97" i="13"/>
  <c r="N96" i="13" s="1"/>
  <c r="N95" i="13" s="1"/>
  <c r="N14" i="13" s="1"/>
  <c r="N13" i="13" s="1"/>
  <c r="J97" i="13"/>
  <c r="J96" i="13" s="1"/>
  <c r="J95" i="13" s="1"/>
  <c r="J14" i="13" s="1"/>
  <c r="J13" i="13" s="1"/>
  <c r="P97" i="13"/>
  <c r="P96" i="13" s="1"/>
  <c r="P95" i="13" s="1"/>
  <c r="P14" i="13" s="1"/>
  <c r="P13" i="13" s="1"/>
  <c r="L97" i="13"/>
  <c r="L96" i="13" s="1"/>
  <c r="L95" i="13" s="1"/>
  <c r="L14" i="13" s="1"/>
  <c r="L13" i="13" s="1"/>
  <c r="O97" i="13"/>
  <c r="O96" i="13" s="1"/>
  <c r="O95" i="13" s="1"/>
  <c r="O14" i="13" s="1"/>
  <c r="O13" i="13" s="1"/>
  <c r="K97" i="13"/>
  <c r="K96" i="13" s="1"/>
  <c r="K95" i="13" s="1"/>
  <c r="K14" i="13" s="1"/>
  <c r="K13" i="13" s="1"/>
  <c r="G291" i="13"/>
  <c r="E291" i="13" s="1"/>
  <c r="G292" i="13"/>
  <c r="E292" i="13" s="1"/>
  <c r="G233" i="13"/>
  <c r="E233" i="13" s="1"/>
  <c r="G269" i="13"/>
  <c r="E269" i="13" s="1"/>
  <c r="G193" i="13"/>
  <c r="E193" i="13" s="1"/>
  <c r="G147" i="13"/>
  <c r="E147" i="13" s="1"/>
  <c r="F116" i="13"/>
  <c r="G140" i="13"/>
  <c r="E140" i="13" s="1"/>
  <c r="AA301" i="13"/>
  <c r="AA13" i="13" s="1"/>
  <c r="G185" i="13"/>
  <c r="E185" i="13" s="1"/>
  <c r="H97" i="13"/>
  <c r="Q97" i="13"/>
  <c r="Q96" i="13" s="1"/>
  <c r="Q95" i="13" s="1"/>
  <c r="Q14" i="13" s="1"/>
  <c r="Q13" i="13" s="1"/>
  <c r="T105" i="13"/>
  <c r="T103" i="13" s="1"/>
  <c r="E116" i="13" l="1"/>
  <c r="V2" i="13"/>
  <c r="G97" i="13"/>
  <c r="G96" i="13" s="1"/>
  <c r="G95" i="13" s="1"/>
  <c r="G14" i="13" s="1"/>
  <c r="G13" i="13" s="1"/>
  <c r="E154" i="13"/>
  <c r="T97" i="13"/>
  <c r="T96" i="13" s="1"/>
  <c r="T95" i="13" s="1"/>
  <c r="T14" i="13" s="1"/>
  <c r="T13" i="13" s="1"/>
  <c r="H96" i="13"/>
  <c r="H95" i="13" s="1"/>
  <c r="H14" i="13" s="1"/>
  <c r="H13" i="13" s="1"/>
  <c r="F15" i="13"/>
  <c r="E15" i="13" s="1"/>
  <c r="E301" i="13"/>
  <c r="F97" i="13"/>
  <c r="E97" i="13" l="1"/>
  <c r="F96" i="13"/>
  <c r="E96" i="13" s="1"/>
  <c r="F95" i="13" l="1"/>
  <c r="E95" i="13" s="1"/>
  <c r="F14" i="13" l="1"/>
  <c r="F13" i="13" l="1"/>
  <c r="E13" i="13" s="1"/>
  <c r="E14" i="13"/>
  <c r="E8" i="1" l="1"/>
  <c r="E7" i="1"/>
  <c r="E6" i="1"/>
  <c r="E5" i="1"/>
  <c r="F23" i="1"/>
  <c r="E24" i="1" s="1"/>
  <c r="E25" i="1" s="1"/>
  <c r="E26" i="1" s="1"/>
  <c r="E27" i="1" s="1"/>
  <c r="E18" i="1"/>
  <c r="E16" i="1"/>
  <c r="E17" i="1"/>
  <c r="E15" i="1"/>
  <c r="G15" i="1"/>
  <c r="G16" i="1"/>
  <c r="G17" i="1"/>
  <c r="G18" i="1"/>
  <c r="G14" i="1"/>
  <c r="F4" i="1" l="1"/>
  <c r="F14" i="1"/>
  <c r="H15" i="1"/>
  <c r="H18" i="1"/>
  <c r="H16" i="1"/>
  <c r="H17" i="1"/>
  <c r="I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8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TT QH và kiểm định CL CTXD giao tự chủ 100% từ 2011</t>
        </r>
      </text>
    </comment>
    <comment ref="B111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Chưa bao gồm từ 10% TSĐ 8,210tr
</t>
        </r>
      </text>
    </comment>
    <comment ref="B183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Chi 3 kỳ họp, Giao ban, PC đại biểu, họp QH, tiếp xúc cử tri, trang phục 1,520tr, khác 2,580tr
</t>
        </r>
      </text>
    </comment>
  </commentList>
</comments>
</file>

<file path=xl/sharedStrings.xml><?xml version="1.0" encoding="utf-8"?>
<sst xmlns="http://schemas.openxmlformats.org/spreadsheetml/2006/main" count="1009" uniqueCount="516">
  <si>
    <t>Thu nội địa</t>
  </si>
  <si>
    <t>tỷ lệ thu tiền sd đất trong tổng thu NSNN</t>
  </si>
  <si>
    <t>2016-2020</t>
  </si>
  <si>
    <t>Giai đoạn</t>
  </si>
  <si>
    <t>2021-2025</t>
  </si>
  <si>
    <t>tốc độ tăng tỷ lệ tiền sd đất trong tổng thu NSNN</t>
  </si>
  <si>
    <t>Tỷ lệ tăng thu NSNN nội địa so với năm liền kề</t>
  </si>
  <si>
    <t>Tốc độ tăng trưởng bình quân thu nội địa (%)</t>
  </si>
  <si>
    <t>Chênh lệch tăng so với giai đoạn liền trước</t>
  </si>
  <si>
    <t>2026-2031</t>
  </si>
  <si>
    <t>2031-2035</t>
  </si>
  <si>
    <t>2036-2040</t>
  </si>
  <si>
    <t>2041-2045</t>
  </si>
  <si>
    <t>Tốc độ tăng trưởng trung bình giai đoạn</t>
  </si>
  <si>
    <t>Năm</t>
  </si>
  <si>
    <t>Giai đoạn 2016-2020</t>
  </si>
  <si>
    <t>STT</t>
  </si>
  <si>
    <t>Quyết toán</t>
  </si>
  <si>
    <t>A</t>
  </si>
  <si>
    <t>B</t>
  </si>
  <si>
    <t>I</t>
  </si>
  <si>
    <t>-</t>
  </si>
  <si>
    <t>II</t>
  </si>
  <si>
    <t>III</t>
  </si>
  <si>
    <t>IV</t>
  </si>
  <si>
    <t>V</t>
  </si>
  <si>
    <t>Chi đầu tư phát triển</t>
  </si>
  <si>
    <t>Chi thường xuyên</t>
  </si>
  <si>
    <t>C</t>
  </si>
  <si>
    <t>Đơn vị: Triệu đồng</t>
  </si>
  <si>
    <t>Nội dung</t>
  </si>
  <si>
    <t>VI</t>
  </si>
  <si>
    <t>CHI CHUYỂN NGUỒN SANG NĂM SAU</t>
  </si>
  <si>
    <t>Chi quốc phòng</t>
  </si>
  <si>
    <t>Chi bảo vệ môi trường</t>
  </si>
  <si>
    <t>Chi thường xuyên khác</t>
  </si>
  <si>
    <t>1=2+3</t>
  </si>
  <si>
    <t>Tổng số</t>
  </si>
  <si>
    <t>…</t>
  </si>
  <si>
    <t>TỔNG SỐ</t>
  </si>
  <si>
    <t>CÁC CƠ QUAN, TỔ CHỨC</t>
  </si>
  <si>
    <t>VII</t>
  </si>
  <si>
    <t>Trong đó</t>
  </si>
  <si>
    <t>Vốn ngoài nước</t>
  </si>
  <si>
    <t>Vốn trong nước</t>
  </si>
  <si>
    <t>Đầu tư phát triển</t>
  </si>
  <si>
    <t>Kinh phí sự nghiệp</t>
  </si>
  <si>
    <t>1.1</t>
  </si>
  <si>
    <t>1.2</t>
  </si>
  <si>
    <t>1.3</t>
  </si>
  <si>
    <t>2.1</t>
  </si>
  <si>
    <t>2.3</t>
  </si>
  <si>
    <t>3.2</t>
  </si>
  <si>
    <t>3.1</t>
  </si>
  <si>
    <t>4.1</t>
  </si>
  <si>
    <t>4.2</t>
  </si>
  <si>
    <t>4.3</t>
  </si>
  <si>
    <t>1.4</t>
  </si>
  <si>
    <t>5.1</t>
  </si>
  <si>
    <t>5.2</t>
  </si>
  <si>
    <t>6.1</t>
  </si>
  <si>
    <t>6.2</t>
  </si>
  <si>
    <t>6.3</t>
  </si>
  <si>
    <t>a</t>
  </si>
  <si>
    <t>b</t>
  </si>
  <si>
    <t>c</t>
  </si>
  <si>
    <t>Sở Kế hoạch và Đầu tư</t>
  </si>
  <si>
    <t>Sở Nông nghiệp và PTNT</t>
  </si>
  <si>
    <t>Sở Văn hóa, Thể thao và Du lịch</t>
  </si>
  <si>
    <t>Sở Y tế</t>
  </si>
  <si>
    <t>Sở Giáo dục và Đào tạo</t>
  </si>
  <si>
    <t>Chi cục Thú y</t>
  </si>
  <si>
    <t>Đài Phát thanh và Truyền hình tỉnh</t>
  </si>
  <si>
    <t>Ban quản lý các dự án 98</t>
  </si>
  <si>
    <t>Các chủ đầu tư</t>
  </si>
  <si>
    <t>UBND huyện Ia H'Drai</t>
  </si>
  <si>
    <t>Sở GTVT và các đơn vị trực thuộc</t>
  </si>
  <si>
    <t>Sở Xây dựng và các đơn vị trực thuộc</t>
  </si>
  <si>
    <t>Sở NN và PT nông thôn</t>
  </si>
  <si>
    <t>Chi quản lý hành chính</t>
  </si>
  <si>
    <t>Chi sự nghiệp nông nghiệp</t>
  </si>
  <si>
    <t xml:space="preserve"> Chi sự nghiệp lâm nghiệp</t>
  </si>
  <si>
    <t xml:space="preserve">Sự nghiệp thuỷ lợi </t>
  </si>
  <si>
    <t xml:space="preserve">Chi quản lý hành chính </t>
  </si>
  <si>
    <t>Chi sự nghiệp giao thông</t>
  </si>
  <si>
    <t>Chi sự nghiệp xây dựng</t>
  </si>
  <si>
    <t>Sở Tài  nguyên MT và các ĐV trực thuộc</t>
  </si>
  <si>
    <t>Sự nghiệp địa chính</t>
  </si>
  <si>
    <t>Chi sự nghiệp môi trường</t>
  </si>
  <si>
    <t>Sở Công Thương và các ĐV trực thuộc</t>
  </si>
  <si>
    <t>Sự nghiệp kinh tế</t>
  </si>
  <si>
    <t>Chi  giáo dục - Đào tạo ngành Giáo dục</t>
  </si>
  <si>
    <t xml:space="preserve"> Sở Giáo dục đào tạo</t>
  </si>
  <si>
    <t>Chi sự  nghiệp giáo dục</t>
  </si>
  <si>
    <t>Chi sự nghiệp đào tạo</t>
  </si>
  <si>
    <t>KP đối ứng CTMT, QĐ 124, sắp xếp bộ máy các trường ĐT, sắp xếp theo NQ 18,19; biên chế theo VTVL, 168/CP và SNGD khác</t>
  </si>
  <si>
    <t>Chi đào tạo bồi dưỡng CBCC, hỗ trợ đào tạo, thu hút cán bộ (Chi tiết tại biểu số 06b/UB)</t>
  </si>
  <si>
    <t>Sự nghiệp y tế</t>
  </si>
  <si>
    <t>Sự nghiệp đào tạo</t>
  </si>
  <si>
    <t>Sự nghiệp giáo dục</t>
  </si>
  <si>
    <t>Bổ sung Quỹ khám chữa bệnh</t>
  </si>
  <si>
    <t xml:space="preserve"> Văn hoá Thể thao và Du lịch</t>
  </si>
  <si>
    <t xml:space="preserve">Chi quản lý hành chính VP Sở </t>
  </si>
  <si>
    <t>Sự nghiệp văn hóa</t>
  </si>
  <si>
    <t>Sự nghiệp TDTT</t>
  </si>
  <si>
    <t>Sở LĐ TB-XH và các đơn vị trực thuộc</t>
  </si>
  <si>
    <t>Sự nghiệp đảm bảo xã hội</t>
  </si>
  <si>
    <t>BHYT người nghèo và TE dưới 6 tuổi</t>
  </si>
  <si>
    <t>Sở Tư pháp và các đơn vị trực thuộc</t>
  </si>
  <si>
    <t>Chi hành chính</t>
  </si>
  <si>
    <t>Chi sự nghiệp đảm bảo xã hội</t>
  </si>
  <si>
    <t>VP Tỉnh Uỷ và các đơn vị trực thuộc Tỉnh Uỷ</t>
  </si>
  <si>
    <t>Sở Kh. học và CN và các ĐV trực thuộc</t>
  </si>
  <si>
    <t>Chi sự nghiệp khoa học và công nghệ</t>
  </si>
  <si>
    <t>Tỉnh đoàn và các đơn vị trực thuộc</t>
  </si>
  <si>
    <t>Sở Thông tin và truyền thông</t>
  </si>
  <si>
    <t>Chi sự nghiệp kinh tế</t>
  </si>
  <si>
    <t xml:space="preserve">Ban QL Khu Kinh tế  </t>
  </si>
  <si>
    <t xml:space="preserve">Chi sự nghiệp kinh tế </t>
  </si>
  <si>
    <t>Chi Sự nghiệp môi trường</t>
  </si>
  <si>
    <t>Sở Nội vụ</t>
  </si>
  <si>
    <t>BQL dự án RALG Kon Tum</t>
  </si>
  <si>
    <t>Vườn quốc gia Chư Mo Ray</t>
  </si>
  <si>
    <t>Kinh phí hợp nhất thành lập trường Cao đẳng Cộng đồng</t>
  </si>
  <si>
    <t>Trường Chính trị</t>
  </si>
  <si>
    <t>Đài phát thanh - Truyền hình</t>
  </si>
  <si>
    <t>Ban bảo vệ sức khoẻ cán bộ</t>
  </si>
  <si>
    <t>Ban Dân tộc</t>
  </si>
  <si>
    <t>Sở Ngọai vụ</t>
  </si>
  <si>
    <t>Chi quản lý hành chính Văn phòng Sở</t>
  </si>
  <si>
    <t>Chi sự nghiệp kinh tế - Kinh phí biên giới</t>
  </si>
  <si>
    <t xml:space="preserve">  Đoàn ra đoàn vào theo chủ trương UBND tỉnh</t>
  </si>
  <si>
    <t>Thanh tra nhà nước</t>
  </si>
  <si>
    <t>VP Đoàn ĐBQH và  HĐND tỉnh</t>
  </si>
  <si>
    <t>Hoạt động Hội đồng nhân dân</t>
  </si>
  <si>
    <t>Hỗ trợ hoạt động Đoàn đại biểu quốc hội</t>
  </si>
  <si>
    <t>Sở Kế hoạch  và Đầu tư</t>
  </si>
  <si>
    <t xml:space="preserve">Chi quản lý hành chính  </t>
  </si>
  <si>
    <t>Sở Tài chính</t>
  </si>
  <si>
    <t>VP Uỷ ban nhân dân tỉnh</t>
  </si>
  <si>
    <t>Hội Cựu chiến binh</t>
  </si>
  <si>
    <t>Hội Nông dân</t>
  </si>
  <si>
    <t>Uỷ ban mặt trận tổ quốc</t>
  </si>
  <si>
    <t>Hội liên hiệp phụ nữ tỉnh</t>
  </si>
  <si>
    <t>Công an tỉnh</t>
  </si>
  <si>
    <t>Bộ chỉ huy quân sự tỉnh</t>
  </si>
  <si>
    <t>Bộ chỉ huy biên phòng</t>
  </si>
  <si>
    <t>Hỗ trợ kinh phí người cao tuổi</t>
  </si>
  <si>
    <t>Hội nạn nhân ảnh hưởng chất độc da cam dioxin</t>
  </si>
  <si>
    <t>Hội người tàn tật và trẻ em mồ côi</t>
  </si>
  <si>
    <t>Hội khuyến học</t>
  </si>
  <si>
    <t>Ban liên lạc tù chính trị</t>
  </si>
  <si>
    <t>Hội nhà báo</t>
  </si>
  <si>
    <t>Hội liên hiệp KH và kỹ thuật và các Hội thành viên</t>
  </si>
  <si>
    <t>Hỗ trợ chi hoạt động thường xuyên</t>
  </si>
  <si>
    <t>Chi SN KHCN</t>
  </si>
  <si>
    <t>Hội Cựu Thanh niên xung phong</t>
  </si>
  <si>
    <t>Hội Văn học Nghệ thuật</t>
  </si>
  <si>
    <t>Hội HN Việt Nam -Lào, Việt nam - CamPuchia</t>
  </si>
  <si>
    <t>Hội liên lạc người Việt Nam ở nước ngoài</t>
  </si>
  <si>
    <t>Hội Luật gia</t>
  </si>
  <si>
    <t xml:space="preserve">Hội chữ thập đỏ </t>
  </si>
  <si>
    <t>Liên minh các Hợp tác xã</t>
  </si>
  <si>
    <t>Chi hoạt động bộ máy</t>
  </si>
  <si>
    <t>Các Hội đặc thù khác</t>
  </si>
  <si>
    <t>Hội Cựu giáo chức</t>
  </si>
  <si>
    <t>Hội Giáo dục sức khỏe cộng đồng</t>
  </si>
  <si>
    <t>Hội bóng bàn</t>
  </si>
  <si>
    <t>Liên đoàn cầu lông</t>
  </si>
  <si>
    <t>Đoàn Luật sư</t>
  </si>
  <si>
    <t>KP hoạt động Ban chỉ đạo thi hành án dân sự tỉnh</t>
  </si>
  <si>
    <t>Hỗ trợ đơn vị Trung ương kết nghĩa xây dựng xã theo NQ 04-TU</t>
  </si>
  <si>
    <t>Kho bạc nhà nước tỉnh</t>
  </si>
  <si>
    <t>Cục thi hành án dân sự</t>
  </si>
  <si>
    <t>Ngân hàng nhà nước tỉnh</t>
  </si>
  <si>
    <t>Tòa án nhân dân tỉnh</t>
  </si>
  <si>
    <t>Viện Kiểm sát nhân dân tỉnh</t>
  </si>
  <si>
    <t>Bưu điện tỉnh</t>
  </si>
  <si>
    <t>Viễn thông tinh</t>
  </si>
  <si>
    <t>Ngân hàng chĩnh sánh XH tỉnh</t>
  </si>
  <si>
    <t>Cục Thống kê tỉnh</t>
  </si>
  <si>
    <t>Cục Thuế tỉnh</t>
  </si>
  <si>
    <t>Bảo hiểm xã hội tỉnh</t>
  </si>
  <si>
    <t>Liên đoàn lao động tỉnh</t>
  </si>
  <si>
    <t>Kinh phí trực phục vụ Tết Nguyên đán 2017</t>
  </si>
  <si>
    <t>Công ty TNHH MTV Môi trường đô thị</t>
  </si>
  <si>
    <t>Công ty điện lực Kon Tum</t>
  </si>
  <si>
    <t>Cục thống kê tỉnh (hỗ trợ tổng điều tra dân số và nhà ở năm 2019)</t>
  </si>
  <si>
    <t>1</t>
  </si>
  <si>
    <t>2</t>
  </si>
  <si>
    <t>3</t>
  </si>
  <si>
    <t>4</t>
  </si>
  <si>
    <t>5</t>
  </si>
  <si>
    <t>6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</si>
  <si>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</si>
  <si>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</si>
  <si>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</si>
  <si>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</si>
  <si>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</si>
  <si>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</si>
  <si>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</si>
  <si>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</si>
  <si>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</si>
  <si>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</si>
  <si>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9</t>
  </si>
  <si>
    <t>9.1</t>
  </si>
  <si>
    <t>9.2</t>
  </si>
  <si>
    <t>9.3</t>
  </si>
  <si>
    <t>10</t>
  </si>
  <si>
    <t>11</t>
  </si>
  <si>
    <t>12</t>
  </si>
  <si>
    <t>13</t>
  </si>
  <si>
    <t>14</t>
  </si>
  <si>
    <t>15</t>
  </si>
  <si>
    <t>UBND TỈNH KON TUM</t>
  </si>
  <si>
    <t>(Dự toán đã được Hội đồng nhân dân quyết định)</t>
  </si>
  <si>
    <t>Đvt: triệu đồng</t>
  </si>
  <si>
    <t xml:space="preserve">Mã </t>
  </si>
  <si>
    <t>Dự toán năm 2018</t>
  </si>
  <si>
    <t>Đơn vị</t>
  </si>
  <si>
    <t>NSĐP (chưa có vốn đầu tư)</t>
  </si>
  <si>
    <t>Chi dự phòng, quỹ dự trữ tài chính, tăng thu so BTC giao</t>
  </si>
  <si>
    <t xml:space="preserve">Chi trả nợ lãi </t>
  </si>
  <si>
    <t>Chi giáo dục-đào tạo và dạy nghề</t>
  </si>
  <si>
    <t>Chi KHCN</t>
  </si>
  <si>
    <t>Chi an ninh</t>
  </si>
  <si>
    <t>Chi sự nghiệp y tế</t>
  </si>
  <si>
    <t>Chi sự nghiệp văn hóa</t>
  </si>
  <si>
    <t>Chi PTTH</t>
  </si>
  <si>
    <t>Chi TDTD</t>
  </si>
  <si>
    <t>SN kinh tế</t>
  </si>
  <si>
    <t>SN khác</t>
  </si>
  <si>
    <t>Quản lý hành chính</t>
  </si>
  <si>
    <t>Chi đảm bảo xã hội</t>
  </si>
  <si>
    <t>CT MTQG</t>
  </si>
  <si>
    <t>Chi giao thông</t>
  </si>
  <si>
    <t>Chi NLN, thủy lợi</t>
  </si>
  <si>
    <t>SN KT khác</t>
  </si>
  <si>
    <t xml:space="preserve">hµnh </t>
  </si>
  <si>
    <t>chÝnh</t>
  </si>
  <si>
    <t xml:space="preserve">TỔNG CỘNG </t>
  </si>
  <si>
    <t>Chi cân đối ngân sách cấp tỉnh</t>
  </si>
  <si>
    <t>A1</t>
  </si>
  <si>
    <t>Các cơ quan, tổ chức</t>
  </si>
  <si>
    <t>Dự án giảm nghèo Khu vực Tây nguyên - tỉnh Kon Tum</t>
  </si>
  <si>
    <t>Dự án phát triển khu vực biên giới tỉnh Kon Tum - Đầu tư nâng cấp Tỉnh lộ 675A</t>
  </si>
  <si>
    <t>Quy hoạch tỉnh Kon Tum thời kỳ 2021 - 2030</t>
  </si>
  <si>
    <t>Dự án Phát triển cơ sở hạ tầng nông thôn phục vụ sản xuất cho các tỉnh Tây Nguyên</t>
  </si>
  <si>
    <t>Dự án chuyển đổi nông nghiệp bền vững tại Việt Nam</t>
  </si>
  <si>
    <t>Sân vận động tỉnh (giai đoạn 2, hạng mục mái che khán đài A)</t>
  </si>
  <si>
    <t>Trưng bày bảo tàng ngoài trời</t>
  </si>
  <si>
    <t>Nâng cấp Bệnh viện Đa khoa Khu vực Ngọc Hồi từ 100 giường bệnh lên 250 giường bệnh</t>
  </si>
  <si>
    <t>Phân trạm Y tế thôn 9, xã Ia Tơi, huyện Ia H’Drai</t>
  </si>
  <si>
    <t>Trường PTDTNT huyện Ia H'Drai (giai đoạn 1)</t>
  </si>
  <si>
    <t>Đầu tư xây dựng bể bơi tại các trường học trên địa bàn các huyện, thành phố</t>
  </si>
  <si>
    <t>Trường THCS Liên Việt Kon Tum Thành, phố Kon Tum (giai đoạn 2)</t>
  </si>
  <si>
    <t>Bổ sung cơ sở vật chất trường PTDTNT huyện Kon Plông</t>
  </si>
  <si>
    <t>Bổ sung cơ sở vật chất trường PTDTNT huyện Đăk Tô</t>
  </si>
  <si>
    <t>Trạm kiểm dịch động vật Măng Khênh</t>
  </si>
  <si>
    <t>Hiện đại hóa trang thiết bị Trung tâm sản xuất chương trình phát thanh, truyền hình và hệ thống tổng khống chế</t>
  </si>
  <si>
    <t>Bệnh viện đa khoa tỉnh</t>
  </si>
  <si>
    <t xml:space="preserve">Nâng cấp bệnh viện Đa khoa tỉnh từ 400 giường bệnh lên 500 giường bệnh </t>
  </si>
  <si>
    <t>Nâng cấp Bệnh viện đa khoa tỉnh lên 750 giường bệnh (giai đoạn I)</t>
  </si>
  <si>
    <t>Cầu số 01 qua sông Đăk Bla, thành phố Kon Tum</t>
  </si>
  <si>
    <t>Cầu qua sông Đăk Bla (từ xã Vinh Quang đi phường Nguyên Trãi, TP Kon Tum - Cầu số 3)</t>
  </si>
  <si>
    <t>Đầu tư hạ tầng Khu du lịch văn hóa, lịch sử Ngục Kon Tum</t>
  </si>
  <si>
    <t>Đường và cầu từ tỉnh lộ 671 đi Quốc lộ 14</t>
  </si>
  <si>
    <t>Ban quản lý dự án đầu tư xây dựng các công trình Nông nghiệp và PTNT</t>
  </si>
  <si>
    <t>Kiên cố hóa kênh chính, kênh cấp 1 và công trình trên kênh cấp 1 thuộc công trình Hồ chứa nước Đăk Rơn Ga, huyện Đăk Tô, tỉnh Kon Tum</t>
  </si>
  <si>
    <t>Kè chống sạt lở bờ sông Pô Kô đoạn qua thị trấn Đăk Glei</t>
  </si>
  <si>
    <t>Hồ chứa nước Đăk Pokei (giai đoạn 1)</t>
  </si>
  <si>
    <t>Ban quản lý khai thác các công trình thủy lợi</t>
  </si>
  <si>
    <t>Nâng cấp, cải tạo kênh chính và công trình trên kênh chính Thủy lợi Đăk Hơ Niêng</t>
  </si>
  <si>
    <t>Sửa chữa, nâng cấp đập Bà Tri, huyện Đăk Hà</t>
  </si>
  <si>
    <t>Sửa chữa nâng cấp Thủy lợi Đăk Blồ, huyện Đăk Tô</t>
  </si>
  <si>
    <t>Sửa chữa nâng cấp đảm bảo an toàn hồ chứa</t>
  </si>
  <si>
    <t>Trung tâm nước sinh hoạt và Vệ sinh môi trường nông thôn</t>
  </si>
  <si>
    <t>Mở rộng quy mô vệ sinh và nước sạch nông thôn dựa trên kết quả giai đoạn 2016 - 2020</t>
  </si>
  <si>
    <t>Các dự án quyết toán hoàn thành khác</t>
  </si>
  <si>
    <t>Vay lại vốn nước ngoài để thực hiện các dự án ODA</t>
  </si>
  <si>
    <t>Chi phí quản lý đất đai</t>
  </si>
  <si>
    <t xml:space="preserve">Bổ sung quỹ phát triển đất </t>
  </si>
  <si>
    <t>Thu từ các dự án khai thác quỹ đất</t>
  </si>
  <si>
    <t xml:space="preserve">  - Đường hầm Sở chỉ huy cơ bản huyện Ngọc Hồi</t>
  </si>
  <si>
    <t>UBND thành phố Kon Tum</t>
  </si>
  <si>
    <t>Phân cấp đầu tư vùng kinh tế động lực</t>
  </si>
  <si>
    <t>Phân cấp đầu tư các công trình giáo dục (lồng ghép thực hiện CT MTQG xây dựng NTM)</t>
  </si>
  <si>
    <t xml:space="preserve">Phân cấp hỗ trợ, bổ sung khác </t>
  </si>
  <si>
    <t>Hỗ trợ người có công với cách mạng về nhà ở  theo QĐ số 22/2013/QĐ-TTg</t>
  </si>
  <si>
    <t xml:space="preserve">Đầu tư các công trình cấp bách khác 
</t>
  </si>
  <si>
    <t>Nguồn thu tiền sử dụng đất trong cân đối được để lại</t>
  </si>
  <si>
    <t>Nguồn Xổ số kiến thiết</t>
  </si>
  <si>
    <t>Công viên khu vực đường Trương Quang Trọng, thành phố Kon Tum</t>
  </si>
  <si>
    <t>Phân cấp đầu tư các xã biên giới</t>
  </si>
  <si>
    <t>Đường giao thông liên thôn xã Sa Bình - Ya Ly</t>
  </si>
  <si>
    <t>Xây dựng điểm dân cư số 64 (Trung tâm hành chính xã VI) thuộc xã Ia Tơi</t>
  </si>
  <si>
    <t>UBND huyện Kon Plông</t>
  </si>
  <si>
    <t>Đầu tư cơ sở hạ tầng Khu nông nghiệp ứng dụng công nghệ cao Măng Đen</t>
  </si>
  <si>
    <t>Đường giao thông từ Trung tâm xã Măng Bút đi thôn Đăk Y Bay</t>
  </si>
  <si>
    <t>Hệ thống cấp nước tưới rau hoa quả xứ lạnh</t>
  </si>
  <si>
    <t>A2</t>
  </si>
  <si>
    <t>A2.1</t>
  </si>
  <si>
    <t>Chi ngân sách cấp tỉnh</t>
  </si>
  <si>
    <t>875</t>
  </si>
  <si>
    <t>873</t>
  </si>
  <si>
    <t>874</t>
  </si>
  <si>
    <t>864</t>
  </si>
  <si>
    <t>865</t>
  </si>
  <si>
    <t>872</t>
  </si>
  <si>
    <t>868</t>
  </si>
  <si>
    <t>871</t>
  </si>
  <si>
    <t>867</t>
  </si>
  <si>
    <t>869</t>
  </si>
  <si>
    <t>862</t>
  </si>
  <si>
    <t>861</t>
  </si>
  <si>
    <t>877</t>
  </si>
  <si>
    <t>Nguồn mua sắm sửa chữa tập trung</t>
  </si>
  <si>
    <t>Sở Nông nghiệp và PTNT và các đơn vị trực thuộc</t>
  </si>
  <si>
    <t>Sở Giao thông - Vận tải và các đơn vị trực thuộc</t>
  </si>
  <si>
    <t>Sở Khoa học Công nghệ và các đơn vị trực thuộc</t>
  </si>
  <si>
    <t>Sở Xây dựng</t>
  </si>
  <si>
    <t>Sở Tư pháp</t>
  </si>
  <si>
    <t>Ban Quản lý Khu kinh tế và các đơn vị trực thuộc</t>
  </si>
  <si>
    <t>Ban Quản lý Vườn Quốc gia Chư Mom Ray</t>
  </si>
  <si>
    <t>Ban Nội chính Tỉnh ủy</t>
  </si>
  <si>
    <t>Ủy ban Mặt trận Tổ quốc Việt Nam tỉnh</t>
  </si>
  <si>
    <t>Ban Tổ chức Tỉnh ủy</t>
  </si>
  <si>
    <t>Ban Tuyên giáo Tỉnh ủy</t>
  </si>
  <si>
    <t>Văn phòng Hội đồng nhân dân tỉnh</t>
  </si>
  <si>
    <t>Trường Chính trị tỉnh</t>
  </si>
  <si>
    <t>Liên hiệp các hội Khoa học và Kỹ thuật</t>
  </si>
  <si>
    <t>16</t>
  </si>
  <si>
    <t>17</t>
  </si>
  <si>
    <t>Các đơn vị khác</t>
  </si>
  <si>
    <t>KP sắp xếp bộ máy theo NQ 18, 19/CP và KP dự phòng cho số nhân viên 68/NĐ-CP (phân bổ khi có chủ trương của cấp thẩm quyền)</t>
  </si>
  <si>
    <t>Cấp vốn ủy thác, bù lãi suất theo Nghị quyết HĐND</t>
  </si>
  <si>
    <t>Bổ sung vốn ủy thác cho vay hộ nghèo qua NHCS</t>
  </si>
  <si>
    <t>Cấp bù LS hộ nghèo vay vốn theo NQ HĐND (xử lý cho các khế ước vay còn trong hạn)</t>
  </si>
  <si>
    <t>Lập các Quy hoạch chuyển tiếp  (chờ trung ương hướng đẫn sẽ phân bổ cụ thể)</t>
  </si>
  <si>
    <t>Đại hội DTTS (chờ TW có ý kiến về nguồn KP sẽ triển khai phân bổ  cụ thể)</t>
  </si>
  <si>
    <t>Chi khác ngân sách</t>
  </si>
  <si>
    <t>Hoạt động đối ngoại Lào CPC</t>
  </si>
  <si>
    <t>Trđó: Chuyển giao kỹ thuật trồng cà phê, rau hoa xứ lạnh với các tỉnh nước bạn Lào theo KH 633/KH-UBND, ngày 19/3/2018 của UBND tỉnh  (Sở Nông nghiệp và PTNT thực hiện)</t>
  </si>
  <si>
    <t>Dự toán chi hoạt động phạt vi phạm hành chính</t>
  </si>
  <si>
    <t>Chi hoạt động thu lệ phí</t>
  </si>
  <si>
    <t>Quĩ khen thưởng</t>
  </si>
  <si>
    <t>Quỹ hỗ trợ nông dân  (Hội Nông dân tỉnh)</t>
  </si>
  <si>
    <t>Quỹ hỗ trợ phát triển hợp tác xã tỉnh (Liên minh các HTX)</t>
  </si>
  <si>
    <t>Kinh phí chỉnh lý tài liệu (phân bổ sau khi rà soát)</t>
  </si>
  <si>
    <t>Kinh phí đối ứng thực hiện Dự án Phát triển trẻ thơ toàn diện (Ban quản lý Dự án Phát triển trẻ thơ toàn diện tỉnh)</t>
  </si>
  <si>
    <t>Đối ứng CNTT nâng cấp công thông tin điện tử; kinh phí Trung tâm hành chính công</t>
  </si>
  <si>
    <t>KP tham gia các sự kiện thu hút đầu tư</t>
  </si>
  <si>
    <t>KP tổ chức các ngày lễ lớn trong năm (triển khai khi có KH UB)</t>
  </si>
  <si>
    <t>Hỗ trợ hộ nghèo ăn Tết (triển khai theo KH của UBND tỉnh)</t>
  </si>
  <si>
    <t xml:space="preserve">KP thực hiện đối ứng các DA, ĐA đang chờ cấp thẩm quyền phê duyệt (Đề án xây dựng hệ thống thông tin dữ liệu về công tác dân tộc;Đề án số hoá triển khai truyền hình mặt đất; biên soạn lịch sử; đối ứng nông thôn mới và nhiệm vụ khác...; </t>
  </si>
  <si>
    <t>Nguồn thực hiện CCTL</t>
  </si>
  <si>
    <t xml:space="preserve">          SN giáo dục - đào tạo</t>
  </si>
  <si>
    <t xml:space="preserve">          SN khoa học công nghệ</t>
  </si>
  <si>
    <t xml:space="preserve">          SN y tế</t>
  </si>
  <si>
    <t xml:space="preserve">          SN thường xuyên khác</t>
  </si>
  <si>
    <t>A3</t>
  </si>
  <si>
    <t>Chi trả nợ lãi</t>
  </si>
  <si>
    <t>A4</t>
  </si>
  <si>
    <t>Chi dự trữ tài chính</t>
  </si>
  <si>
    <t>934</t>
  </si>
  <si>
    <t>A5</t>
  </si>
  <si>
    <t>Chi dự phòng</t>
  </si>
  <si>
    <t>932</t>
  </si>
  <si>
    <t>A6</t>
  </si>
  <si>
    <t>Chi nguồn tăng thu so dự toán Trung ương giao</t>
  </si>
  <si>
    <t>949</t>
  </si>
  <si>
    <t>Chi từ nguồn bổ sung có mục tiêu từ NSTƯ để thực hiện các Chương trình mục tiêu quốc gia, Chương trình mục tiêu và nhiệm vụ khác</t>
  </si>
  <si>
    <t>B1</t>
  </si>
  <si>
    <t>Chi thực hiện các chương trình Mục tiêu quốc gia</t>
  </si>
  <si>
    <t>Chi đầu tư</t>
  </si>
  <si>
    <t>UBND huyện Tu Mơ Rông</t>
  </si>
  <si>
    <t>UBND huyện Đăk Glei</t>
  </si>
  <si>
    <t>UBND huyện Kon Plong</t>
  </si>
  <si>
    <t>UBND huyện Sa Thầy</t>
  </si>
  <si>
    <t>Huyện Kon Rẫy</t>
  </si>
  <si>
    <t>Các chủ đầu tư khác</t>
  </si>
  <si>
    <t>Văn phòng Điều phối NTM tỉnh</t>
  </si>
  <si>
    <t>Hội Nông dân tỉnh</t>
  </si>
  <si>
    <t>Hội Liên hiệp Phụ nữ tỉnh</t>
  </si>
  <si>
    <t xml:space="preserve">Sở Nông nghiệp và PTNT </t>
  </si>
  <si>
    <t>Tỉnh đoàn</t>
  </si>
  <si>
    <t>Sở Lao động - TBXH</t>
  </si>
  <si>
    <t>Liên minh Hợp tác xã tỉnh</t>
  </si>
  <si>
    <t>Sở Thông tin - Truyền thông</t>
  </si>
  <si>
    <t>B2</t>
  </si>
  <si>
    <t>Chi đầu tư thực hiện các chương trình mục tiêu, nhiệm vụ</t>
  </si>
  <si>
    <t>B3</t>
  </si>
  <si>
    <t>Chi nguồn hỗ trợ thực hiện các chế độ, chính sách theo  quy định</t>
  </si>
  <si>
    <t>Hội Nhà báo</t>
  </si>
  <si>
    <t>Sở Giáo dục và đào tạo</t>
  </si>
  <si>
    <t>Trường Cao đẳng Cộng đồng Kon Tum</t>
  </si>
  <si>
    <t>Công ty TNHH MTV Lâm nghiệp ĐăkGLei</t>
  </si>
  <si>
    <t>Công ty TNHH MTV Lâm nghiệp Kon Rẫy</t>
  </si>
  <si>
    <t>Công ty TNHH MTV Lâm nghiệp Sa Thầy</t>
  </si>
  <si>
    <t>Công ty TNHH MTV Lâm nghiệp Ngọc Hồi</t>
  </si>
  <si>
    <t>Công ty TNHH MTV Lâm nghiệp Đăk Tô</t>
  </si>
  <si>
    <t>Công ty TNHH MTV Lâm nghiệp KonPlong</t>
  </si>
  <si>
    <t>Công ty cổ phần Sân Ngọc Linh Kon Tum</t>
  </si>
  <si>
    <t>Công ty cổ phần Đầu tư phát triển Duy Tân</t>
  </si>
  <si>
    <t>Công ty TNHH MTV Lâm nghiệp Ia H'Drai</t>
  </si>
  <si>
    <t>Ban ATGT tỉnh</t>
  </si>
  <si>
    <t>Thanh tra Giao thông</t>
  </si>
  <si>
    <t>Sở Văn hóa - Thể thao và Du lịch</t>
  </si>
  <si>
    <t>Báo Kon Tum</t>
  </si>
  <si>
    <t>Đài PTTH</t>
  </si>
  <si>
    <t>Sở Thông tin truyền thông</t>
  </si>
  <si>
    <t>Quỹ Bão trì đường bộ</t>
  </si>
  <si>
    <t>BQL rừng phòng hộ Đăk Glei</t>
  </si>
  <si>
    <t>BQL rừng phòng hộ Thạch Nham</t>
  </si>
  <si>
    <t>BQL rừng phòng hộ Chư Mo Ray</t>
  </si>
  <si>
    <t>BQL khu bảo tồn thiên nhiên Ngọc Linh</t>
  </si>
  <si>
    <t>BQL rừng đặc dụng Đăk Uy</t>
  </si>
  <si>
    <t>Chi Cục Kiểm lâm</t>
  </si>
  <si>
    <t>Sở Tài Nguyên và Môi trường</t>
  </si>
  <si>
    <t>Tập trung ngân sách tỉnh (phân bổ khi có nhiệm vụ phát sinh)</t>
  </si>
  <si>
    <t>Chi đầu tư phát triển (Không kể chương trình MTQG)</t>
  </si>
  <si>
    <t>Chi thường xuyên (Không kể chương trình MTQG)</t>
  </si>
  <si>
    <t>Huyện Đăk Hà</t>
  </si>
  <si>
    <t>Huyện Đăk Tô</t>
  </si>
  <si>
    <t xml:space="preserve">Huyện Ngọc Hồi </t>
  </si>
  <si>
    <t>Huyện Đăk Glei</t>
  </si>
  <si>
    <t>Huyện Sa Thầy</t>
  </si>
  <si>
    <t>Huyện Ia H'Drai</t>
  </si>
  <si>
    <t>Huyện Kon Plong</t>
  </si>
  <si>
    <t>Huyện Tu mơ rông</t>
  </si>
  <si>
    <t>DỰ TOÁN</t>
  </si>
  <si>
    <t>Chi ngân sách huyện</t>
  </si>
  <si>
    <t>15=16+17</t>
  </si>
  <si>
    <t>12=13+14</t>
  </si>
  <si>
    <t>11=12+15</t>
  </si>
  <si>
    <t>8=9+10</t>
  </si>
  <si>
    <t>5=6+7</t>
  </si>
  <si>
    <t>4=5+8</t>
  </si>
  <si>
    <t>3=8+15</t>
  </si>
  <si>
    <t>2=5+12</t>
  </si>
  <si>
    <t>Chương trình mục tiêu quốc gia xây dựng nông thôn mới</t>
  </si>
  <si>
    <t>Chương trình mục tiêu quốc gia giảm nghèo bền vững</t>
  </si>
  <si>
    <t>1=2+4</t>
  </si>
  <si>
    <t>2=5+13</t>
  </si>
  <si>
    <t>3=8+16</t>
  </si>
  <si>
    <t>4=5+9</t>
  </si>
  <si>
    <t>5=6+8</t>
  </si>
  <si>
    <t>8=9+11</t>
  </si>
  <si>
    <t>11=12+16</t>
  </si>
  <si>
    <t>12=13+15</t>
  </si>
  <si>
    <t>15=16+18</t>
  </si>
  <si>
    <t>QUYẾT TOÁN</t>
  </si>
  <si>
    <t>SO SÁNH (%)</t>
  </si>
  <si>
    <t>Liên minh HTX tỉnh</t>
  </si>
  <si>
    <t>Biểu mẫu số 63</t>
  </si>
  <si>
    <t>TỔNG HỢP CÁC QUỸ TÀI CHÍNH NHÀ NƯỚC</t>
  </si>
  <si>
    <t>Tên Quỹ</t>
  </si>
  <si>
    <t>Tổng nguồn vốn phát sinh trong năm</t>
  </si>
  <si>
    <t>Tổng sử dụng nguồn vốn trong năm</t>
  </si>
  <si>
    <t>Chênh lệch nguồn trong năm</t>
  </si>
  <si>
    <t>5=2-4</t>
  </si>
  <si>
    <t>9=6-8</t>
  </si>
  <si>
    <t>10=1+6-8</t>
  </si>
  <si>
    <t>Phòng TCĐT p/h</t>
  </si>
  <si>
    <t>Quỹ phát triển đất</t>
  </si>
  <si>
    <t>DỰ TOÁN CHI NGÂN SÁCH CẤP TỈNH CHO TỪNG CƠ QUAN, TỔ CHỨC NĂM 2020</t>
  </si>
  <si>
    <t>Sở Lao động TB &amp;XH</t>
  </si>
  <si>
    <t>Ủy ban mặt trận Tổ quốc Việt Nam tỉnh</t>
  </si>
  <si>
    <t>Tỉnh Đoàn</t>
  </si>
  <si>
    <t>Sở Thông tin và Truyền thông</t>
  </si>
  <si>
    <t>TP Kon Tum</t>
  </si>
  <si>
    <t>35=18/1</t>
  </si>
  <si>
    <t>36=19/2</t>
  </si>
  <si>
    <t>37=20/3</t>
  </si>
  <si>
    <t>38=21/4</t>
  </si>
  <si>
    <t>39=22/5</t>
  </si>
  <si>
    <t>40=23/6</t>
  </si>
  <si>
    <t>41=24/7</t>
  </si>
  <si>
    <t>45=25/8</t>
  </si>
  <si>
    <t>46=26/9</t>
  </si>
  <si>
    <t>47=27/10</t>
  </si>
  <si>
    <t>48=28/11</t>
  </si>
  <si>
    <t>49=29/12</t>
  </si>
  <si>
    <t>50=30/13</t>
  </si>
  <si>
    <t>51=31/14</t>
  </si>
  <si>
    <t>52=32/15</t>
  </si>
  <si>
    <t>53=33/16</t>
  </si>
  <si>
    <t>54=34/17</t>
  </si>
  <si>
    <t>Quỹ khám chữa bệnh người nghèo</t>
  </si>
  <si>
    <t>Quỹ đầu tư phát triển</t>
  </si>
  <si>
    <t>Quỹ bảo vệ phát triển rừng</t>
  </si>
  <si>
    <t>Quỹ vì người nghèo</t>
  </si>
  <si>
    <t>Quỹ cứu trợ</t>
  </si>
  <si>
    <t>Quỹ hỗ trợ nạn nhân chất độc da cam/đioxin</t>
  </si>
  <si>
    <t>Quỹ vì người khuyết tật và trẻ em mồ côi</t>
  </si>
  <si>
    <t>Quỹ khuyến học</t>
  </si>
  <si>
    <t>Quỹ phòng chống thiên tai</t>
  </si>
  <si>
    <t>Quỹ đền ơn đáp nghĩa</t>
  </si>
  <si>
    <t>Quỹ bảo trợ trẻ em</t>
  </si>
  <si>
    <t>Quỹ phòng chống tội phạm</t>
  </si>
  <si>
    <t>Quỹ An ninh trật tự</t>
  </si>
  <si>
    <t>Quỹ hỗ trợ nông dân</t>
  </si>
  <si>
    <t>Quỹ hỗ trợ phát triển hợp tác xã</t>
  </si>
  <si>
    <t>Quỹ phát triển khoa học công nghệ</t>
  </si>
  <si>
    <t>TỔNG CỘNG</t>
  </si>
  <si>
    <t>Biểu số 61</t>
  </si>
  <si>
    <t>Các CĐT khác</t>
  </si>
  <si>
    <r>
      <t xml:space="preserve">Trong đó: Hỗ trợ từ NSĐP </t>
    </r>
    <r>
      <rPr>
        <sz val="10"/>
        <rFont val="Times New Roman"/>
        <family val="1"/>
      </rPr>
      <t>(nếu có)</t>
    </r>
  </si>
  <si>
    <t>(Kèm theo Nghị quyết số:          /NQ-HĐND ngày       tháng     năm 2022 của Hội đồng nhân dân tỉnh Kon Tum)</t>
  </si>
  <si>
    <t>QUYẾT TOÁN CHI CHƯƠNG TRÌNH MỤC TIÊU QUỐC GIA NĂM 2021</t>
  </si>
  <si>
    <t>Dư nguồn đến ngày 31/12/2021</t>
  </si>
  <si>
    <t>(Kèm theo Nghị quyết số:          /NQ-HĐND ngày       tháng     năm 2023 của Hội đồng nhân dân tỉnh Kon Tum)</t>
  </si>
  <si>
    <t>NGOÀI NGÂN SÁCH DO ĐỊA PHƯƠNG QUẢN LÝ NĂM 2022</t>
  </si>
  <si>
    <t>Kế hoạch năm 2022</t>
  </si>
  <si>
    <t>Thực hiện năm 2022</t>
  </si>
  <si>
    <t>Dư nguồn đến ngày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</si>
</sst>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_(* #,##0.00_);_(* \(#,##0.00\);_(* \-??_);_(@_)"/>
    <numFmt numFmtId="170" formatCode="_(* #,##0_);_(* \(#,##0\);_(* &quot;-&quot;??_);_(@_)"/>
    <numFmt numFmtId="171" formatCode="_-* #,##0_-;\-* #,##0_-;_-* &quot;-&quot;??_-;_-@_-"/>
    <numFmt numFmtId="172" formatCode="_(* #,##0.0_);_(* \(#,##0.0\);_(* &quot;-&quot;??_);_(@_)"/>
    <numFmt numFmtId="173" formatCode="_-* #,##0\ _₫_-;\-* #,##0\ _₫_-;_-* &quot;-&quot;??\ _₫_-;_-@_-"/>
    <numFmt numFmtId="174" formatCode="#,##0_ ;\-#,##0\ "/>
    <numFmt numFmtId="175" formatCode="[&lt;=9999999][$-1000000]###\-####;[$-1000000]\(#\)\ ###\-####"/>
    <numFmt numFmtId="176" formatCode="_(* #,##0_);_(* \(#,##0\);_(* \-??_);_(@_)"/>
    <numFmt numFmtId="177" formatCode="_-&quot;$&quot;* #,##0_-;\-&quot;$&quot;* #,##0_-;_-&quot;$&quot;* &quot;-&quot;_-;_-@_-"/>
    <numFmt numFmtId="178" formatCode="_(&quot;£&quot;\ * #,##0_);_(&quot;£&quot;\ * \(#,##0\);_(&quot;£&quot;\ * &quot;-&quot;_);_(@_)"/>
    <numFmt numFmtId="179" formatCode="&quot;€&quot;###,0&quot;.&quot;00_);\(&quot;€&quot;###,0&quot;.&quot;00\)"/>
    <numFmt numFmtId="180" formatCode="&quot;\&quot;#,##0;[Red]&quot;\&quot;&quot;\&quot;\-#,##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.##00"/>
    <numFmt numFmtId="184" formatCode="_-* #,##0\ &quot;€&quot;_-;\-* #,##0\ &quot;€&quot;_-;_-* &quot;-&quot;\ &quot;€&quot;_-;_-@_-"/>
    <numFmt numFmtId="185" formatCode="_-* #,##0\ _F_-;\-* #,##0\ _F_-;_-* &quot;-&quot;\ _F_-;_-@_-"/>
    <numFmt numFmtId="186" formatCode="_-* #,##0\ &quot;F&quot;_-;\-* #,##0\ &quot;F&quot;_-;_-* &quot;-&quot;\ &quot;F&quot;_-;_-@_-"/>
    <numFmt numFmtId="187" formatCode="_-* #,##0&quot;$&quot;_-;_-* #,##0&quot;$&quot;\-;_-* &quot;-&quot;&quot;$&quot;_-;_-@_-"/>
    <numFmt numFmtId="188" formatCode="_-* #,##0\ &quot;$&quot;_-;\-* #,##0\ &quot;$&quot;_-;_-* &quot;-&quot;\ &quot;$&quot;_-;_-@_-"/>
    <numFmt numFmtId="189" formatCode="_-&quot;$&quot;* #,##0.00_-;\-&quot;$&quot;* #,##0.00_-;_-&quot;$&quot;* &quot;-&quot;??_-;_-@_-"/>
    <numFmt numFmtId="190" formatCode="_-&quot;ñ&quot;* #,##0_-;\-&quot;ñ&quot;* #,##0_-;_-&quot;ñ&quot;* &quot;-&quot;_-;_-@_-"/>
    <numFmt numFmtId="191" formatCode="0.0000"/>
    <numFmt numFmtId="192" formatCode="_-&quot;€&quot;* #,##0_-;\-&quot;€&quot;* #,##0_-;_-&quot;€&quot;* &quot;-&quot;_-;_-@_-"/>
    <numFmt numFmtId="193" formatCode="_-* ###,0&quot;.&quot;00_-;\-* ###,0&quot;.&quot;00_-;_-* &quot;-&quot;??_-;_-@_-"/>
    <numFmt numFmtId="194" formatCode="_-* #,##0.00\ _F_-;\-* #,##0.00\ _F_-;_-* &quot;-&quot;??\ _F_-;_-@_-"/>
    <numFmt numFmtId="195" formatCode="_ * #,##0.00_ ;_ * \-#,##0.00_ ;_ * &quot;-&quot;??_ ;_ @_ "/>
    <numFmt numFmtId="196" formatCode="_-* #,##0.00\ _V_N_D_-;\-* #,##0.00\ _V_N_D_-;_-* &quot;-&quot;??\ _V_N_D_-;_-@_-"/>
    <numFmt numFmtId="197" formatCode="_-* #,##0.00\ _V_N_Ñ_-;_-* #,##0.00\ _V_N_Ñ\-;_-* &quot;-&quot;??\ _V_N_Ñ_-;_-@_-"/>
    <numFmt numFmtId="198" formatCode="_-* #,##0.00\ _€_-;\-* #,##0.00\ _€_-;_-* &quot;-&quot;??\ _€_-;_-@_-"/>
    <numFmt numFmtId="199" formatCode="_-* #,##0.00_$_-;_-* #,##0.00_$\-;_-* &quot;-&quot;??_$_-;_-@_-"/>
    <numFmt numFmtId="200" formatCode="_(* ###,0&quot;.&quot;00_);_(* \(###,0&quot;.&quot;00\);_(* &quot;-&quot;??_);_(@_)"/>
    <numFmt numFmtId="201" formatCode="&quot;£&quot;#,##0;[Red]\-&quot;£&quot;#,##0"/>
    <numFmt numFmtId="202" formatCode="_-* #,##0.00\ _ñ_-;\-* #,##0.00\ _ñ_-;_-* &quot;-&quot;??\ _ñ_-;_-@_-"/>
    <numFmt numFmtId="203" formatCode="0.00000"/>
    <numFmt numFmtId="204" formatCode="#,##0.00\ &quot;F&quot;;\-#,##0.00\ &quot;F&quot;"/>
    <numFmt numFmtId="205" formatCode="&quot;$&quot;#,##0;[Red]\-&quot;$&quot;#,##0"/>
    <numFmt numFmtId="206" formatCode="_(&quot;$&quot;\ * #,##0_);_(&quot;$&quot;\ * \(#,##0\);_(&quot;$&quot;\ * &quot;-&quot;_);_(@_)"/>
    <numFmt numFmtId="207" formatCode="&quot;$&quot;#,##0.00;[Red]\-&quot;$&quot;#,##0.00"/>
    <numFmt numFmtId="208" formatCode="_-* #,##0\ &quot;ñ&quot;_-;\-* #,##0\ &quot;ñ&quot;_-;_-* &quot;-&quot;\ &quot;ñ&quot;_-;_-@_-"/>
    <numFmt numFmtId="209" formatCode="0.0000000"/>
    <numFmt numFmtId="210" formatCode="#,##0.0"/>
    <numFmt numFmtId="211" formatCode="_(&quot;€&quot;* #,##0_);_(&quot;€&quot;* \(#,##0\);_(&quot;€&quot;* &quot;-&quot;_);_(@_)"/>
    <numFmt numFmtId="212" formatCode="_ * #,##0_ ;_ * \-#,##0_ ;_ * &quot;-&quot;_ ;_ @_ "/>
    <numFmt numFmtId="213" formatCode="_-* #,##0\ _V_N_D_-;\-* #,##0\ _V_N_D_-;_-* &quot;-&quot;\ _V_N_D_-;_-@_-"/>
    <numFmt numFmtId="214" formatCode="_-* #,##0\ _V_N_Ñ_-;_-* #,##0\ _V_N_Ñ\-;_-* &quot;-&quot;\ _V_N_Ñ_-;_-@_-"/>
    <numFmt numFmtId="215" formatCode="_-* #,##0\ _€_-;\-* #,##0\ _€_-;_-* &quot;-&quot;\ _€_-;_-@_-"/>
    <numFmt numFmtId="216" formatCode="_-* #,##0_$_-;_-* #,##0_$\-;_-* &quot;-&quot;_$_-;_-@_-"/>
    <numFmt numFmtId="217" formatCode="_-* #,##0\ _$_-;\-* #,##0\ _$_-;_-* &quot;-&quot;\ _$_-;_-@_-"/>
    <numFmt numFmtId="218" formatCode="_-* #,##0\ _m_k_-;\-* #,##0\ _m_k_-;_-* &quot;-&quot;\ _m_k_-;_-@_-"/>
    <numFmt numFmtId="219" formatCode="&quot;£&quot;#,##0;\-&quot;£&quot;#,##0"/>
    <numFmt numFmtId="220" formatCode="_-* #,##0\ _ñ_-;\-* #,##0\ _ñ_-;_-* &quot;-&quot;\ _ñ_-;_-@_-"/>
    <numFmt numFmtId="221" formatCode="0.000000"/>
    <numFmt numFmtId="222" formatCode="#,##0.0_);[Red]\(#,##0.0\)"/>
    <numFmt numFmtId="223" formatCode="_ &quot;\&quot;* #,##0_ ;_ &quot;\&quot;* \-#,##0_ ;_ &quot;\&quot;* &quot;-&quot;_ ;_ @_ "/>
    <numFmt numFmtId="224" formatCode="&quot;\&quot;#,##0.00;[Red]&quot;\&quot;\-#,##0.00"/>
    <numFmt numFmtId="225" formatCode="&quot;\&quot;#,##0;[Red]&quot;\&quot;\-#,##0"/>
    <numFmt numFmtId="226" formatCode="&quot;SFr.&quot;\ #,##0.00;[Red]&quot;SFr.&quot;\ \-#,##0.00"/>
    <numFmt numFmtId="227" formatCode="&quot;SFr.&quot;\ #,##0.00;&quot;SFr.&quot;\ \-#,##0.00"/>
    <numFmt numFmtId="228" formatCode="_ &quot;SFr.&quot;\ * #,##0_ ;_ &quot;SFr.&quot;\ * \-#,##0_ ;_ &quot;SFr.&quot;\ * &quot;-&quot;_ ;_ @_ "/>
    <numFmt numFmtId="229" formatCode="#,##0.0_);\(#,##0.0\)"/>
    <numFmt numFmtId="230" formatCode="_(* #,##0.0000_);_(* \(#,##0.0000\);_(* &quot;-&quot;??_);_(@_)"/>
    <numFmt numFmtId="231" formatCode="0.0%;[Red]\(0.0%\)"/>
    <numFmt numFmtId="232" formatCode="_ * #,##0.00_)&quot;£&quot;_ ;_ * \(#,##0.00\)&quot;£&quot;_ ;_ * &quot;-&quot;??_)&quot;£&quot;_ ;_ @_ "/>
    <numFmt numFmtId="233" formatCode="0.0%;\(0.0%\)"/>
    <numFmt numFmtId="234" formatCode="_-* #,##0.00\ &quot;F&quot;_-;\-* #,##0.00\ &quot;F&quot;_-;_-* &quot;-&quot;??\ &quot;F&quot;_-;_-@_-"/>
    <numFmt numFmtId="235" formatCode="0.000_)"/>
    <numFmt numFmtId="236" formatCode="_(* #,##0_);_(* \(#,##0\);_(* \-_);_(@_)"/>
    <numFmt numFmtId="237" formatCode="#,##0.00;[Red]#,##0.00"/>
    <numFmt numFmtId="238" formatCode="#,##0;\(#,##0\)"/>
    <numFmt numFmtId="239" formatCode="_ &quot;R&quot;\ * #,##0_ ;_ &quot;R&quot;\ * \-#,##0_ ;_ &quot;R&quot;\ * &quot;-&quot;_ ;_ @_ "/>
    <numFmt numFmtId="240" formatCode="\$#,##0\ ;&quot;($&quot;#,##0\)"/>
    <numFmt numFmtId="241" formatCode="\$#,##0\ ;\(\$#,##0\)"/>
    <numFmt numFmtId="242" formatCode="#,##0.000_);\(#,##0.000\)"/>
    <numFmt numFmtId="243" formatCode="\t0.00%"/>
    <numFmt numFmtId="244" formatCode="0.000"/>
    <numFmt numFmtId="245" formatCode="?\,???.??__;[Red]&quot;- &quot;?\,???.??__"/>
    <numFmt numFmtId="246" formatCode="?,???.??__;[Red]\-\ ?,???.??__;"/>
    <numFmt numFmtId="247" formatCode="\U\S\$#,##0.00;\(\U\S\$#,##0.00\)"/>
    <numFmt numFmtId="248" formatCode="_(\§\g\ #,##0_);_(\§\g\ \(#,##0\);_(\§\g\ &quot;-&quot;??_);_(@_)"/>
    <numFmt numFmtId="249" formatCode="_(\§\g\ #,##0_);_(\§\g\ \(#,##0\);_(\§\g\ &quot;-&quot;_);_(@_)"/>
    <numFmt numFmtId="250" formatCode="\t#\ ??/??"/>
    <numFmt numFmtId="251" formatCode="\§\g#,##0_);\(\§\g#,##0\)"/>
    <numFmt numFmtId="252" formatCode="_-&quot;VND&quot;* #,##0_-;\-&quot;VND&quot;* #,##0_-;_-&quot;VND&quot;* &quot;-&quot;_-;_-@_-"/>
    <numFmt numFmtId="253" formatCode="_(&quot;Rp&quot;* #,##0.00_);_(&quot;Rp&quot;* \(#,##0.00\);_(&quot;Rp&quot;* &quot;-&quot;??_);_(@_)"/>
    <numFmt numFmtId="254" formatCode="#,##0.00\ &quot;FB&quot;;[Red]\-#,##0.00\ &quot;FB&quot;"/>
    <numFmt numFmtId="255" formatCode="#,##0\ &quot;$&quot;;\-#,##0\ &quot;$&quot;"/>
    <numFmt numFmtId="256" formatCode="&quot;$&quot;#,##0;\-&quot;$&quot;#,##0"/>
    <numFmt numFmtId="257" formatCode="_-* #,##0\ _F_B_-;\-* #,##0\ _F_B_-;_-* &quot;-&quot;\ _F_B_-;_-@_-"/>
    <numFmt numFmtId="258" formatCode="_-[$€]* #,##0.00_-;\-[$€]* #,##0.00_-;_-[$€]* &quot;-&quot;??_-;_-@_-"/>
    <numFmt numFmtId="259" formatCode="&quot;öS&quot;\ #,##0;[Red]\-&quot;öS&quot;\ #,##0"/>
    <numFmt numFmtId="260" formatCode="&quot;Q&quot;#,##0_);\(&quot;Q&quot;#,##0\)"/>
    <numFmt numFmtId="261" formatCode="#,##0_);\-#,##0_)"/>
    <numFmt numFmtId="262" formatCode="#,###;\-#,###;&quot;&quot;;_(@_)"/>
    <numFmt numFmtId="263" formatCode="_(* #,##0.000000_);_(* \(#,##0.000000\);_(* &quot;-&quot;??_);_(@_)"/>
    <numFmt numFmtId="264" formatCode="#,##0\ &quot;$&quot;_);\(#,##0\ &quot;$&quot;\)"/>
    <numFmt numFmtId="265" formatCode="#,###"/>
    <numFmt numFmtId="266" formatCode="#,##0\ &quot;£&quot;_);[Red]\(#,##0\ &quot;£&quot;\)"/>
    <numFmt numFmtId="267" formatCode="&quot;£&quot;###,0&quot;.&quot;00_);[Red]\(&quot;£&quot;###,0&quot;.&quot;00\)"/>
    <numFmt numFmtId="268" formatCode="&quot;\&quot;#,##0;[Red]\-&quot;\&quot;#,##0"/>
    <numFmt numFmtId="269" formatCode="&quot;\&quot;#,##0.00;\-&quot;\&quot;#,##0.00"/>
    <numFmt numFmtId="270" formatCode="0#,###,#&quot;.&quot;00"/>
    <numFmt numFmtId="271" formatCode="_ * #,##0_)\ &quot;$&quot;_ ;_ * \(#,##0\)\ &quot;$&quot;_ ;_ * &quot;-&quot;_)\ &quot;$&quot;_ ;_ @_ "/>
    <numFmt numFmtId="272" formatCode="&quot;VND&quot;#,##0_);[Red]\(&quot;VND&quot;#,##0\)"/>
    <numFmt numFmtId="273" formatCode="_ * #,##0_)&quot; $&quot;_ ;_ * \(#,##0&quot;) $&quot;_ ;_ * \-_)&quot; $&quot;_ ;_ @_ "/>
    <numFmt numFmtId="274" formatCode="#,##0.00_);\-#,##0.00_)"/>
    <numFmt numFmtId="275" formatCode="#"/>
    <numFmt numFmtId="276" formatCode="#,##0.0000"/>
    <numFmt numFmtId="277" formatCode="&quot;¡Ì&quot;#,##0;[Red]\-&quot;¡Ì&quot;#,##0"/>
    <numFmt numFmtId="278" formatCode="#,##0.00\ &quot;F&quot;;[Red]\-#,##0.00\ &quot;F&quot;"/>
    <numFmt numFmtId="279" formatCode="#,##0.00&quot; F&quot;;[Red]\-#,##0.00&quot; F&quot;"/>
    <numFmt numFmtId="280" formatCode="_-* #,##0.0\ _F_-;\-* #,##0.0\ _F_-;_-* &quot;-&quot;??\ _F_-;_-@_-"/>
    <numFmt numFmtId="281" formatCode="#,##0.00\ \ "/>
    <numFmt numFmtId="282" formatCode="0.00000000"/>
    <numFmt numFmtId="283" formatCode="_ * #,##0.0_ ;_ * \-#,##0.0_ ;_ * &quot;-&quot;??_ ;_ @_ "/>
    <numFmt numFmtId="284" formatCode="#,##0.00\ \ \ \ "/>
    <numFmt numFmtId="285" formatCode="_(* #.##0.00_);_(* \(#.##0.00\);_(* &quot;-&quot;??_);_(@_)"/>
    <numFmt numFmtId="286" formatCode="###\ ###\ ##0"/>
    <numFmt numFmtId="287" formatCode="&quot;\&quot;#,##0;&quot;\&quot;\-#,##0"/>
    <numFmt numFmtId="288" formatCode="_-* ###,0&quot;.&quot;00\ _F_B_-;\-* ###,0&quot;.&quot;00\ _F_B_-;_-* &quot;-&quot;??\ _F_B_-;_-@_-"/>
    <numFmt numFmtId="289" formatCode="\\#,##0;[Red]&quot;-\&quot;#,##0"/>
    <numFmt numFmtId="290" formatCode="_ * #.##._ ;_ * \-#.##._ ;_ * &quot;-&quot;??_ ;_ @_ⴆ"/>
    <numFmt numFmtId="291" formatCode="#,##0\ &quot;F&quot;;\-#,##0\ &quot;F&quot;"/>
    <numFmt numFmtId="292" formatCode="#,##0\ &quot;F&quot;;[Red]\-#,##0\ &quot;F&quot;"/>
    <numFmt numFmtId="293" formatCode="_-* #,##0\ _F_-;\-* #,##0\ _F_-;_-* &quot;-&quot;??\ _F_-;_-@_-"/>
    <numFmt numFmtId="294" formatCode="#.00\ ##0"/>
    <numFmt numFmtId="295" formatCode="#.\ ##0"/>
    <numFmt numFmtId="296" formatCode="_-* #,##0\ &quot;DM&quot;_-;\-* #,##0\ &quot;DM&quot;_-;_-* &quot;-&quot;\ &quot;DM&quot;_-;_-@_-"/>
    <numFmt numFmtId="297" formatCode="_-* #,##0.00\ &quot;DM&quot;_-;\-* #,##0.00\ &quot;DM&quot;_-;_-* &quot;-&quot;??\ &quot;DM&quot;_-;_-@_-"/>
    <numFmt numFmtId="298" formatCode="#,##0.000"/>
  </numFmts>
  <fonts count="2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Helv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VNtimes new roman"/>
      <family val="2"/>
    </font>
    <font>
      <sz val="10"/>
      <name val="VNI-Helve"/>
    </font>
    <font>
      <sz val="13"/>
      <name val=".VnTime"/>
      <family val="2"/>
    </font>
    <font>
      <sz val="11"/>
      <name val="VNI-Aptima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Arial Narrow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color indexed="20"/>
      <name val="Arial Narrow"/>
      <family val="2"/>
    </font>
    <font>
      <sz val="11"/>
      <color indexed="20"/>
      <name val="Calibri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2"/>
      <color indexed="52"/>
      <name val="Arial Narrow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Arial Narrow"/>
      <family val="2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  <family val="2"/>
    </font>
    <font>
      <sz val="11"/>
      <name val="Tms Rmn"/>
    </font>
    <font>
      <sz val="10"/>
      <color indexed="8"/>
      <name val="Times New Roman"/>
      <family val="2"/>
    </font>
    <font>
      <sz val="11"/>
      <name val="UVnTime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i/>
      <sz val="12"/>
      <color indexed="23"/>
      <name val="Arial Narrow"/>
      <family val="2"/>
    </font>
    <font>
      <i/>
      <sz val="11"/>
      <color indexed="23"/>
      <name val="Calibri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12"/>
      <color indexed="17"/>
      <name val="Arial Narrow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u/>
      <sz val="13"/>
      <name val="VnTime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2"/>
      <color indexed="62"/>
      <name val="Arial Narrow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4"/>
      <name val=".VnArialH"/>
      <family val="2"/>
    </font>
    <font>
      <sz val="12"/>
      <name val="Arial"/>
      <family val="2"/>
    </font>
    <font>
      <sz val="12"/>
      <color indexed="52"/>
      <name val="Arial Narrow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color indexed="60"/>
      <name val="Arial Narrow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1"/>
      <color theme="1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3"/>
      <name val="Times New Roman"/>
      <family val="1"/>
      <charset val="163"/>
    </font>
    <font>
      <sz val="12"/>
      <name val=".VnArial Narrow"/>
      <family val="2"/>
    </font>
    <font>
      <sz val="13"/>
      <color theme="1"/>
      <name val="Times New Roman"/>
      <family val="2"/>
    </font>
    <font>
      <sz val="11"/>
      <color indexed="8"/>
      <name val="Arial"/>
      <family val="2"/>
    </font>
    <font>
      <sz val="11"/>
      <color indexed="8"/>
      <name val="Helvetica Neue"/>
    </font>
    <font>
      <sz val="10"/>
      <name val="VNlucida sans"/>
      <family val="2"/>
    </font>
    <font>
      <b/>
      <sz val="11"/>
      <name val="Arial"/>
      <family val="2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sz val="8"/>
      <name val="Tms Rmn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1"/>
      <color indexed="8"/>
      <name val="Calibri"/>
      <family val="2"/>
    </font>
    <font>
      <b/>
      <sz val="10"/>
      <name val=".VnArialH"/>
      <family val="2"/>
    </font>
    <font>
      <sz val="10"/>
      <name val=".VnArial Narrow"/>
      <family val="2"/>
    </font>
    <font>
      <sz val="9"/>
      <name val="VNswitzerlandCondensed"/>
      <family val="2"/>
    </font>
    <font>
      <sz val="11"/>
      <name val="VNI-Times"/>
    </font>
    <font>
      <sz val="11"/>
      <color indexed="10"/>
      <name val="Calibri"/>
      <family val="2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Arial Narrow"/>
      <family val="2"/>
    </font>
    <font>
      <sz val="10"/>
      <name val="Geneva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9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269">
    <xf numFmtId="0" fontId="0" fillId="0" borderId="0"/>
    <xf numFmtId="169" fontId="13" fillId="0" borderId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165" fontId="12" fillId="0" borderId="0" applyFont="0" applyFill="0" applyBorder="0" applyAlignment="0" applyProtection="0"/>
    <xf numFmtId="0" fontId="13" fillId="0" borderId="0"/>
    <xf numFmtId="0" fontId="18" fillId="0" borderId="0"/>
    <xf numFmtId="0" fontId="18" fillId="0" borderId="0"/>
    <xf numFmtId="169" fontId="13" fillId="0" borderId="0" applyFill="0" applyBorder="0" applyAlignment="0" applyProtection="0"/>
    <xf numFmtId="177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170" fontId="24" fillId="0" borderId="20" applyFont="0" applyBorder="0"/>
    <xf numFmtId="170" fontId="24" fillId="0" borderId="20" applyFont="0" applyBorder="0"/>
    <xf numFmtId="176" fontId="25" fillId="0" borderId="0" applyBorder="0"/>
    <xf numFmtId="170" fontId="24" fillId="0" borderId="20" applyFont="0" applyBorder="0"/>
    <xf numFmtId="170" fontId="24" fillId="0" borderId="20" applyFont="0" applyBorder="0"/>
    <xf numFmtId="0" fontId="26" fillId="0" borderId="0"/>
    <xf numFmtId="178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9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30" fillId="0" borderId="21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5" fillId="0" borderId="0"/>
    <xf numFmtId="0" fontId="13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42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85" fontId="22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7" fillId="0" borderId="0"/>
    <xf numFmtId="0" fontId="28" fillId="0" borderId="0"/>
    <xf numFmtId="0" fontId="38" fillId="0" borderId="0">
      <alignment vertical="top"/>
    </xf>
    <xf numFmtId="0" fontId="38" fillId="0" borderId="0">
      <alignment vertical="top"/>
    </xf>
    <xf numFmtId="42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21" fillId="0" borderId="0" applyFont="0" applyFill="0" applyBorder="0" applyAlignment="0" applyProtection="0"/>
    <xf numFmtId="0" fontId="28" fillId="0" borderId="0"/>
    <xf numFmtId="0" fontId="38" fillId="0" borderId="0">
      <alignment vertical="top"/>
    </xf>
    <xf numFmtId="0" fontId="38" fillId="0" borderId="0">
      <alignment vertical="top"/>
    </xf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8" fillId="0" borderId="0"/>
    <xf numFmtId="0" fontId="28" fillId="0" borderId="0"/>
    <xf numFmtId="0" fontId="37" fillId="0" borderId="0"/>
    <xf numFmtId="42" fontId="36" fillId="0" borderId="0" applyFont="0" applyFill="0" applyBorder="0" applyAlignment="0" applyProtection="0"/>
    <xf numFmtId="171" fontId="21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40" fillId="0" borderId="0" applyFont="0" applyFill="0" applyBorder="0" applyAlignment="0" applyProtection="0"/>
    <xf numFmtId="190" fontId="21" fillId="0" borderId="0" applyFont="0" applyFill="0" applyBorder="0" applyAlignment="0" applyProtection="0"/>
    <xf numFmtId="189" fontId="40" fillId="0" borderId="0" applyFont="0" applyFill="0" applyBorder="0" applyAlignment="0" applyProtection="0"/>
    <xf numFmtId="192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1" fontId="21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202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204" fontId="41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81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2" fontId="36" fillId="0" borderId="0" applyFont="0" applyFill="0" applyBorder="0" applyAlignment="0" applyProtection="0"/>
    <xf numFmtId="171" fontId="21" fillId="0" borderId="0" applyFont="0" applyFill="0" applyBorder="0" applyAlignment="0" applyProtection="0"/>
    <xf numFmtId="4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9" fontId="13" fillId="0" borderId="0" applyFont="0" applyFill="0" applyBorder="0" applyAlignment="0" applyProtection="0"/>
    <xf numFmtId="166" fontId="40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10" fontId="41" fillId="0" borderId="0" applyFont="0" applyFill="0" applyBorder="0" applyAlignment="0" applyProtection="0"/>
    <xf numFmtId="21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1" fontId="21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202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204" fontId="41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67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9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220" fontId="36" fillId="0" borderId="0" applyFont="0" applyFill="0" applyBorder="0" applyAlignment="0" applyProtection="0"/>
    <xf numFmtId="221" fontId="13" fillId="0" borderId="0" applyFont="0" applyFill="0" applyBorder="0" applyAlignment="0" applyProtection="0"/>
    <xf numFmtId="189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2" fontId="41" fillId="0" borderId="0" applyFont="0" applyFill="0" applyBorder="0" applyAlignment="0" applyProtection="0"/>
    <xf numFmtId="21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2" fontId="36" fillId="0" borderId="0" applyFont="0" applyFill="0" applyBorder="0" applyAlignment="0" applyProtection="0"/>
    <xf numFmtId="171" fontId="21" fillId="0" borderId="0" applyFont="0" applyFill="0" applyBorder="0" applyAlignment="0" applyProtection="0"/>
    <xf numFmtId="4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9" fontId="13" fillId="0" borderId="0" applyFont="0" applyFill="0" applyBorder="0" applyAlignment="0" applyProtection="0"/>
    <xf numFmtId="166" fontId="40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10" fontId="41" fillId="0" borderId="0" applyFont="0" applyFill="0" applyBorder="0" applyAlignment="0" applyProtection="0"/>
    <xf numFmtId="211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42" fontId="36" fillId="0" borderId="0" applyFont="0" applyFill="0" applyBorder="0" applyAlignment="0" applyProtection="0"/>
    <xf numFmtId="167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9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220" fontId="36" fillId="0" borderId="0" applyFont="0" applyFill="0" applyBorder="0" applyAlignment="0" applyProtection="0"/>
    <xf numFmtId="221" fontId="13" fillId="0" borderId="0" applyFont="0" applyFill="0" applyBorder="0" applyAlignment="0" applyProtection="0"/>
    <xf numFmtId="189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2" fontId="41" fillId="0" borderId="0" applyFont="0" applyFill="0" applyBorder="0" applyAlignment="0" applyProtection="0"/>
    <xf numFmtId="21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1" fontId="21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202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204" fontId="41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40" fillId="0" borderId="0" applyFont="0" applyFill="0" applyBorder="0" applyAlignment="0" applyProtection="0"/>
    <xf numFmtId="190" fontId="21" fillId="0" borderId="0" applyFont="0" applyFill="0" applyBorder="0" applyAlignment="0" applyProtection="0"/>
    <xf numFmtId="189" fontId="40" fillId="0" borderId="0" applyFont="0" applyFill="0" applyBorder="0" applyAlignment="0" applyProtection="0"/>
    <xf numFmtId="192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42" fillId="0" borderId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28" fillId="0" borderId="0"/>
    <xf numFmtId="207" fontId="40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9" fontId="13" fillId="0" borderId="0" applyFont="0" applyFill="0" applyBorder="0" applyAlignment="0" applyProtection="0"/>
    <xf numFmtId="166" fontId="40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10" fontId="41" fillId="0" borderId="0" applyFont="0" applyFill="0" applyBorder="0" applyAlignment="0" applyProtection="0"/>
    <xf numFmtId="21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9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220" fontId="36" fillId="0" borderId="0" applyFont="0" applyFill="0" applyBorder="0" applyAlignment="0" applyProtection="0"/>
    <xf numFmtId="221" fontId="13" fillId="0" borderId="0" applyFont="0" applyFill="0" applyBorder="0" applyAlignment="0" applyProtection="0"/>
    <xf numFmtId="189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2" fontId="41" fillId="0" borderId="0" applyFont="0" applyFill="0" applyBorder="0" applyAlignment="0" applyProtection="0"/>
    <xf numFmtId="21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201" fontId="21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202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204" fontId="41" fillId="0" borderId="0" applyFont="0" applyFill="0" applyBorder="0" applyAlignment="0" applyProtection="0"/>
    <xf numFmtId="200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81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40" fillId="0" borderId="0" applyFont="0" applyFill="0" applyBorder="0" applyAlignment="0" applyProtection="0"/>
    <xf numFmtId="190" fontId="21" fillId="0" borderId="0" applyFont="0" applyFill="0" applyBorder="0" applyAlignment="0" applyProtection="0"/>
    <xf numFmtId="189" fontId="40" fillId="0" borderId="0" applyFont="0" applyFill="0" applyBorder="0" applyAlignment="0" applyProtection="0"/>
    <xf numFmtId="192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26" fillId="0" borderId="0" applyNumberFormat="0" applyFill="0" applyBorder="0" applyAlignment="0" applyProtection="0"/>
    <xf numFmtId="0" fontId="28" fillId="0" borderId="0"/>
    <xf numFmtId="0" fontId="37" fillId="0" borderId="0"/>
    <xf numFmtId="0" fontId="37" fillId="0" borderId="0"/>
    <xf numFmtId="181" fontId="36" fillId="0" borderId="0" applyFont="0" applyFill="0" applyBorder="0" applyAlignment="0" applyProtection="0"/>
    <xf numFmtId="223" fontId="43" fillId="0" borderId="0" applyFont="0" applyFill="0" applyBorder="0" applyAlignment="0" applyProtection="0"/>
    <xf numFmtId="224" fontId="44" fillId="0" borderId="0" applyFont="0" applyFill="0" applyBorder="0" applyAlignment="0" applyProtection="0"/>
    <xf numFmtId="225" fontId="44" fillId="0" borderId="0" applyFon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14" fillId="0" borderId="0"/>
    <xf numFmtId="1" fontId="47" fillId="0" borderId="1" applyBorder="0" applyAlignment="0">
      <alignment horizontal="center"/>
    </xf>
    <xf numFmtId="1" fontId="47" fillId="0" borderId="1" applyBorder="0" applyAlignment="0">
      <alignment horizontal="center"/>
    </xf>
    <xf numFmtId="1" fontId="47" fillId="0" borderId="1" applyBorder="0" applyAlignment="0">
      <alignment horizontal="center"/>
    </xf>
    <xf numFmtId="1" fontId="47" fillId="0" borderId="1" applyBorder="0" applyAlignment="0">
      <alignment horizontal="center"/>
    </xf>
    <xf numFmtId="1" fontId="47" fillId="0" borderId="1" applyBorder="0" applyAlignment="0">
      <alignment horizontal="center"/>
    </xf>
    <xf numFmtId="1" fontId="47" fillId="0" borderId="1" applyBorder="0" applyAlignment="0">
      <alignment horizontal="center"/>
    </xf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3" fontId="23" fillId="0" borderId="1"/>
    <xf numFmtId="223" fontId="43" fillId="0" borderId="0" applyFont="0" applyFill="0" applyBorder="0" applyAlignment="0" applyProtection="0"/>
    <xf numFmtId="0" fontId="48" fillId="0" borderId="13" applyFont="0" applyAlignment="0">
      <alignment horizontal="left"/>
    </xf>
    <xf numFmtId="0" fontId="48" fillId="0" borderId="13" applyFont="0" applyAlignment="0">
      <alignment horizontal="left"/>
    </xf>
    <xf numFmtId="0" fontId="48" fillId="0" borderId="13" applyFont="0" applyAlignment="0">
      <alignment horizontal="left"/>
    </xf>
    <xf numFmtId="223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0" fontId="49" fillId="2" borderId="0"/>
    <xf numFmtId="0" fontId="50" fillId="2" borderId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50" fillId="3" borderId="0"/>
    <xf numFmtId="0" fontId="50" fillId="2" borderId="0"/>
    <xf numFmtId="0" fontId="48" fillId="0" borderId="13" applyFont="0" applyAlignment="0">
      <alignment horizontal="left"/>
    </xf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50" fillId="2" borderId="0"/>
    <xf numFmtId="0" fontId="50" fillId="2" borderId="0"/>
    <xf numFmtId="0" fontId="50" fillId="2" borderId="0"/>
    <xf numFmtId="0" fontId="50" fillId="2" borderId="0"/>
    <xf numFmtId="0" fontId="48" fillId="0" borderId="13" applyFont="0" applyAlignment="0">
      <alignment horizontal="left"/>
    </xf>
    <xf numFmtId="0" fontId="25" fillId="0" borderId="22" applyAlignment="0"/>
    <xf numFmtId="0" fontId="25" fillId="0" borderId="22" applyAlignment="0"/>
    <xf numFmtId="0" fontId="49" fillId="2" borderId="0"/>
    <xf numFmtId="0" fontId="25" fillId="0" borderId="23" applyFill="0" applyAlignment="0"/>
    <xf numFmtId="0" fontId="25" fillId="0" borderId="23" applyFill="0" applyAlignment="0"/>
    <xf numFmtId="0" fontId="50" fillId="3" borderId="0"/>
    <xf numFmtId="0" fontId="25" fillId="0" borderId="23" applyFill="0" applyAlignment="0"/>
    <xf numFmtId="0" fontId="25" fillId="0" borderId="23" applyFill="0" applyAlignment="0"/>
    <xf numFmtId="0" fontId="50" fillId="2" borderId="0"/>
    <xf numFmtId="0" fontId="50" fillId="2" borderId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49" fillId="2" borderId="0"/>
    <xf numFmtId="223" fontId="43" fillId="0" borderId="0" applyFont="0" applyFill="0" applyBorder="0" applyAlignment="0" applyProtection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223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0" fontId="22" fillId="2" borderId="0"/>
    <xf numFmtId="0" fontId="50" fillId="2" borderId="0"/>
    <xf numFmtId="0" fontId="49" fillId="2" borderId="0"/>
    <xf numFmtId="0" fontId="50" fillId="2" borderId="0"/>
    <xf numFmtId="0" fontId="48" fillId="0" borderId="13" applyFont="0" applyAlignment="0">
      <alignment horizontal="left"/>
    </xf>
    <xf numFmtId="0" fontId="49" fillId="2" borderId="0"/>
    <xf numFmtId="0" fontId="48" fillId="0" borderId="13" applyFont="0" applyAlignment="0">
      <alignment horizontal="left"/>
    </xf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51" fillId="0" borderId="0" applyFont="0" applyFill="0" applyBorder="0" applyAlignment="0">
      <alignment horizontal="left"/>
    </xf>
    <xf numFmtId="0" fontId="50" fillId="2" borderId="0"/>
    <xf numFmtId="0" fontId="48" fillId="0" borderId="13" applyFont="0" applyAlignment="0">
      <alignment horizontal="left"/>
    </xf>
    <xf numFmtId="0" fontId="50" fillId="2" borderId="0"/>
    <xf numFmtId="0" fontId="49" fillId="2" borderId="0"/>
    <xf numFmtId="0" fontId="50" fillId="2" borderId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22" fillId="0" borderId="23" applyAlignment="0"/>
    <xf numFmtId="0" fontId="48" fillId="0" borderId="13" applyFont="0" applyAlignment="0">
      <alignment horizontal="left"/>
    </xf>
    <xf numFmtId="0" fontId="25" fillId="0" borderId="22" applyAlignment="0"/>
    <xf numFmtId="0" fontId="25" fillId="0" borderId="22" applyAlignment="0"/>
    <xf numFmtId="0" fontId="25" fillId="0" borderId="22" applyAlignment="0"/>
    <xf numFmtId="0" fontId="25" fillId="0" borderId="22" applyAlignment="0"/>
    <xf numFmtId="0" fontId="49" fillId="2" borderId="0"/>
    <xf numFmtId="0" fontId="49" fillId="2" borderId="0"/>
    <xf numFmtId="0" fontId="50" fillId="2" borderId="0"/>
    <xf numFmtId="0" fontId="50" fillId="2" borderId="0"/>
    <xf numFmtId="0" fontId="48" fillId="0" borderId="13" applyFont="0" applyAlignment="0">
      <alignment horizontal="left"/>
    </xf>
    <xf numFmtId="0" fontId="25" fillId="0" borderId="22" applyAlignment="0"/>
    <xf numFmtId="0" fontId="25" fillId="0" borderId="22" applyAlignment="0"/>
    <xf numFmtId="0" fontId="52" fillId="0" borderId="1" applyNumberFormat="0" applyFont="0" applyBorder="0">
      <alignment horizontal="left" indent="2"/>
    </xf>
    <xf numFmtId="0" fontId="52" fillId="0" borderId="1" applyNumberFormat="0" applyFont="0" applyBorder="0">
      <alignment horizontal="left" indent="2"/>
    </xf>
    <xf numFmtId="0" fontId="51" fillId="0" borderId="0" applyFont="0" applyFill="0" applyBorder="0" applyAlignment="0">
      <alignment horizontal="left"/>
    </xf>
    <xf numFmtId="0" fontId="52" fillId="0" borderId="1" applyNumberFormat="0" applyFont="0" applyBorder="0">
      <alignment horizontal="left" indent="2"/>
    </xf>
    <xf numFmtId="0" fontId="52" fillId="0" borderId="1" applyNumberFormat="0" applyFont="0" applyBorder="0">
      <alignment horizontal="left" indent="2"/>
    </xf>
    <xf numFmtId="0" fontId="50" fillId="2" borderId="0"/>
    <xf numFmtId="0" fontId="50" fillId="2" borderId="0"/>
    <xf numFmtId="0" fontId="53" fillId="0" borderId="0"/>
    <xf numFmtId="0" fontId="54" fillId="4" borderId="24" applyFont="0" applyFill="0" applyAlignment="0">
      <alignment vertical="center" wrapText="1"/>
    </xf>
    <xf numFmtId="9" fontId="55" fillId="0" borderId="0" applyBorder="0" applyAlignment="0" applyProtection="0"/>
    <xf numFmtId="0" fontId="56" fillId="2" borderId="0"/>
    <xf numFmtId="0" fontId="49" fillId="2" borderId="0"/>
    <xf numFmtId="0" fontId="56" fillId="3" borderId="0"/>
    <xf numFmtId="0" fontId="22" fillId="0" borderId="22" applyNumberFormat="0" applyFill="0"/>
    <xf numFmtId="0" fontId="22" fillId="0" borderId="22" applyNumberFormat="0" applyFill="0"/>
    <xf numFmtId="0" fontId="49" fillId="2" borderId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56" fillId="2" borderId="0"/>
    <xf numFmtId="0" fontId="22" fillId="0" borderId="22" applyNumberFormat="0" applyFill="0"/>
    <xf numFmtId="0" fontId="22" fillId="0" borderId="22" applyNumberFormat="0" applyFill="0"/>
    <xf numFmtId="0" fontId="49" fillId="2" borderId="0"/>
    <xf numFmtId="0" fontId="22" fillId="2" borderId="0"/>
    <xf numFmtId="0" fontId="49" fillId="2" borderId="0"/>
    <xf numFmtId="0" fontId="49" fillId="2" borderId="0"/>
    <xf numFmtId="0" fontId="56" fillId="2" borderId="0"/>
    <xf numFmtId="0" fontId="49" fillId="2" borderId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22" fillId="0" borderId="22" applyNumberFormat="0" applyAlignment="0"/>
    <xf numFmtId="0" fontId="49" fillId="2" borderId="0"/>
    <xf numFmtId="0" fontId="49" fillId="2" borderId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22" fillId="0" borderId="22" applyNumberFormat="0" applyFill="0"/>
    <xf numFmtId="0" fontId="56" fillId="2" borderId="0"/>
    <xf numFmtId="0" fontId="56" fillId="2" borderId="0"/>
    <xf numFmtId="0" fontId="56" fillId="2" borderId="0"/>
    <xf numFmtId="0" fontId="52" fillId="0" borderId="1" applyNumberFormat="0" applyFont="0" applyBorder="0" applyAlignment="0">
      <alignment horizontal="center"/>
    </xf>
    <xf numFmtId="0" fontId="52" fillId="0" borderId="1" applyNumberFormat="0" applyFont="0" applyBorder="0" applyAlignment="0">
      <alignment horizontal="center"/>
    </xf>
    <xf numFmtId="0" fontId="52" fillId="0" borderId="1" applyNumberFormat="0" applyFont="0" applyBorder="0" applyAlignment="0">
      <alignment horizontal="center"/>
    </xf>
    <xf numFmtId="0" fontId="52" fillId="0" borderId="1" applyNumberFormat="0" applyFont="0" applyBorder="0" applyAlignment="0">
      <alignment horizontal="center"/>
    </xf>
    <xf numFmtId="0" fontId="22" fillId="0" borderId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5" borderId="0" applyNumberFormat="0" applyBorder="0" applyAlignment="0" applyProtection="0"/>
    <xf numFmtId="0" fontId="58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58" fillId="15" borderId="0" applyNumberFormat="0" applyBorder="0" applyAlignment="0" applyProtection="0"/>
    <xf numFmtId="0" fontId="13" fillId="0" borderId="0"/>
    <xf numFmtId="0" fontId="59" fillId="2" borderId="0"/>
    <xf numFmtId="0" fontId="49" fillId="2" borderId="0"/>
    <xf numFmtId="0" fontId="59" fillId="3" borderId="0"/>
    <xf numFmtId="0" fontId="49" fillId="2" borderId="0"/>
    <xf numFmtId="0" fontId="49" fillId="2" borderId="0"/>
    <xf numFmtId="0" fontId="22" fillId="2" borderId="0"/>
    <xf numFmtId="0" fontId="49" fillId="2" borderId="0"/>
    <xf numFmtId="0" fontId="49" fillId="2" borderId="0"/>
    <xf numFmtId="0" fontId="59" fillId="2" borderId="0"/>
    <xf numFmtId="0" fontId="49" fillId="2" borderId="0"/>
    <xf numFmtId="0" fontId="49" fillId="2" borderId="0"/>
    <xf numFmtId="0" fontId="49" fillId="2" borderId="0"/>
    <xf numFmtId="0" fontId="59" fillId="2" borderId="0"/>
    <xf numFmtId="0" fontId="59" fillId="2" borderId="0"/>
    <xf numFmtId="0" fontId="60" fillId="0" borderId="0">
      <alignment wrapText="1"/>
    </xf>
    <xf numFmtId="0" fontId="49" fillId="0" borderId="0">
      <alignment wrapText="1"/>
    </xf>
    <xf numFmtId="0" fontId="6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22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60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49" fillId="0" borderId="0">
      <alignment wrapText="1"/>
    </xf>
    <xf numFmtId="0" fontId="60" fillId="0" borderId="0">
      <alignment wrapText="1"/>
    </xf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7" borderId="0" applyNumberFormat="0" applyBorder="0" applyAlignment="0" applyProtection="0"/>
    <xf numFmtId="0" fontId="58" fillId="19" borderId="0" applyNumberFormat="0" applyBorder="0" applyAlignment="0" applyProtection="0"/>
    <xf numFmtId="0" fontId="58" fillId="21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8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5" borderId="0" applyNumberFormat="0" applyBorder="0" applyAlignment="0" applyProtection="0"/>
    <xf numFmtId="0" fontId="62" fillId="19" borderId="0" applyNumberFormat="0" applyBorder="0" applyAlignment="0" applyProtection="0"/>
    <xf numFmtId="0" fontId="62" fillId="21" borderId="0" applyNumberFormat="0" applyBorder="0" applyAlignment="0" applyProtection="0"/>
    <xf numFmtId="0" fontId="62" fillId="27" borderId="0" applyNumberFormat="0" applyBorder="0" applyAlignment="0" applyProtection="0"/>
    <xf numFmtId="0" fontId="62" fillId="29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/>
    <xf numFmtId="0" fontId="61" fillId="33" borderId="0" applyNumberFormat="0" applyBorder="0" applyAlignment="0" applyProtection="0"/>
    <xf numFmtId="0" fontId="62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0" applyNumberFormat="0" applyBorder="0" applyAlignment="0" applyProtection="0"/>
    <xf numFmtId="0" fontId="61" fillId="37" borderId="0" applyNumberFormat="0" applyBorder="0" applyAlignment="0" applyProtection="0"/>
    <xf numFmtId="0" fontId="62" fillId="38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1" fillId="39" borderId="0" applyNumberFormat="0" applyBorder="0" applyAlignment="0" applyProtection="0"/>
    <xf numFmtId="0" fontId="62" fillId="40" borderId="0" applyNumberFormat="0" applyBorder="0" applyAlignment="0" applyProtection="0"/>
    <xf numFmtId="226" fontId="13" fillId="0" borderId="0" applyFont="0" applyFill="0" applyBorder="0" applyAlignment="0" applyProtection="0"/>
    <xf numFmtId="0" fontId="64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64" fillId="0" borderId="0" applyFont="0" applyFill="0" applyBorder="0" applyAlignment="0" applyProtection="0"/>
    <xf numFmtId="226" fontId="21" fillId="0" borderId="0" applyFont="0" applyFill="0" applyBorder="0" applyAlignment="0" applyProtection="0"/>
    <xf numFmtId="0" fontId="65" fillId="0" borderId="0">
      <alignment horizontal="center" wrapText="1"/>
      <protection locked="0"/>
    </xf>
    <xf numFmtId="0" fontId="66" fillId="0" borderId="0" applyNumberFormat="0" applyBorder="0" applyAlignment="0">
      <alignment horizontal="center"/>
    </xf>
    <xf numFmtId="212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212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195" fontId="67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7" borderId="0" applyNumberFormat="0" applyBorder="0" applyAlignment="0" applyProtection="0"/>
    <xf numFmtId="0" fontId="69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64" fillId="0" borderId="0"/>
    <xf numFmtId="0" fontId="41" fillId="0" borderId="0"/>
    <xf numFmtId="0" fontId="14" fillId="0" borderId="0"/>
    <xf numFmtId="0" fontId="64" fillId="0" borderId="0"/>
    <xf numFmtId="0" fontId="71" fillId="0" borderId="0"/>
    <xf numFmtId="0" fontId="72" fillId="0" borderId="0"/>
    <xf numFmtId="0" fontId="73" fillId="0" borderId="0"/>
    <xf numFmtId="0" fontId="13" fillId="0" borderId="0" applyFill="0" applyBorder="0" applyAlignment="0"/>
    <xf numFmtId="229" fontId="74" fillId="0" borderId="0" applyFill="0" applyBorder="0" applyAlignment="0"/>
    <xf numFmtId="230" fontId="74" fillId="0" borderId="0" applyFill="0" applyBorder="0" applyAlignment="0"/>
    <xf numFmtId="231" fontId="74" fillId="0" borderId="0" applyFill="0" applyBorder="0" applyAlignment="0"/>
    <xf numFmtId="232" fontId="13" fillId="0" borderId="0" applyFill="0" applyBorder="0" applyAlignment="0"/>
    <xf numFmtId="182" fontId="74" fillId="0" borderId="0" applyFill="0" applyBorder="0" applyAlignment="0"/>
    <xf numFmtId="233" fontId="74" fillId="0" borderId="0" applyFill="0" applyBorder="0" applyAlignment="0"/>
    <xf numFmtId="229" fontId="74" fillId="0" borderId="0" applyFill="0" applyBorder="0" applyAlignment="0"/>
    <xf numFmtId="0" fontId="75" fillId="41" borderId="25" applyNumberFormat="0" applyAlignment="0" applyProtection="0"/>
    <xf numFmtId="0" fontId="75" fillId="41" borderId="25" applyNumberFormat="0" applyAlignment="0" applyProtection="0"/>
    <xf numFmtId="0" fontId="76" fillId="3" borderId="25" applyNumberFormat="0" applyAlignment="0" applyProtection="0"/>
    <xf numFmtId="0" fontId="77" fillId="0" borderId="0"/>
    <xf numFmtId="234" fontId="36" fillId="0" borderId="0" applyFont="0" applyFill="0" applyBorder="0" applyAlignment="0" applyProtection="0"/>
    <xf numFmtId="0" fontId="78" fillId="42" borderId="26" applyNumberFormat="0" applyAlignment="0" applyProtection="0"/>
    <xf numFmtId="0" fontId="79" fillId="43" borderId="26" applyNumberFormat="0" applyAlignment="0" applyProtection="0"/>
    <xf numFmtId="170" fontId="27" fillId="0" borderId="0" applyFont="0" applyFill="0" applyBorder="0" applyAlignment="0" applyProtection="0"/>
    <xf numFmtId="4" fontId="80" fillId="0" borderId="0" applyAlignment="0"/>
    <xf numFmtId="1" fontId="81" fillId="0" borderId="5" applyBorder="0"/>
    <xf numFmtId="1" fontId="81" fillId="0" borderId="5" applyBorder="0"/>
    <xf numFmtId="1" fontId="81" fillId="0" borderId="5" applyBorder="0"/>
    <xf numFmtId="1" fontId="81" fillId="0" borderId="5" applyBorder="0"/>
    <xf numFmtId="194" fontId="82" fillId="0" borderId="0" applyFont="0" applyFill="0" applyBorder="0" applyAlignment="0" applyProtection="0"/>
    <xf numFmtId="235" fontId="83" fillId="0" borderId="0"/>
    <xf numFmtId="235" fontId="83" fillId="0" borderId="0"/>
    <xf numFmtId="235" fontId="83" fillId="0" borderId="0"/>
    <xf numFmtId="235" fontId="83" fillId="0" borderId="0"/>
    <xf numFmtId="235" fontId="83" fillId="0" borderId="0"/>
    <xf numFmtId="235" fontId="83" fillId="0" borderId="0"/>
    <xf numFmtId="235" fontId="83" fillId="0" borderId="0"/>
    <xf numFmtId="235" fontId="83" fillId="0" borderId="0"/>
    <xf numFmtId="236" fontId="25" fillId="0" borderId="0" applyFill="0" applyBorder="0" applyAlignment="0" applyProtection="0"/>
    <xf numFmtId="41" fontId="58" fillId="0" borderId="0" applyFont="0" applyFill="0" applyBorder="0" applyAlignment="0" applyProtection="0"/>
    <xf numFmtId="236" fontId="25" fillId="0" borderId="0" applyFill="0" applyBorder="0" applyAlignment="0" applyProtection="0"/>
    <xf numFmtId="236" fontId="25" fillId="0" borderId="0" applyFill="0" applyBorder="0" applyAlignment="0" applyProtection="0"/>
    <xf numFmtId="164" fontId="27" fillId="0" borderId="0" applyFont="0" applyFill="0" applyBorder="0" applyAlignment="0" applyProtection="0"/>
    <xf numFmtId="41" fontId="58" fillId="0" borderId="0" applyFont="0" applyFill="0" applyBorder="0" applyAlignment="0" applyProtection="0"/>
    <xf numFmtId="182" fontId="7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5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58" fillId="0" borderId="0" applyFont="0" applyFill="0" applyBorder="0" applyAlignment="0" applyProtection="0"/>
    <xf numFmtId="169" fontId="13" fillId="0" borderId="0" applyFill="0" applyBorder="0" applyAlignment="0" applyProtection="0"/>
    <xf numFmtId="43" fontId="87" fillId="0" borderId="0" applyFont="0" applyFill="0" applyBorder="0" applyAlignment="0" applyProtection="0"/>
    <xf numFmtId="169" fontId="13" fillId="0" borderId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9" fontId="13" fillId="0" borderId="0" applyFill="0" applyBorder="0" applyAlignment="0" applyProtection="0"/>
    <xf numFmtId="43" fontId="13" fillId="0" borderId="0" applyFont="0" applyFill="0" applyBorder="0" applyAlignment="0" applyProtection="0"/>
    <xf numFmtId="169" fontId="22" fillId="0" borderId="0" applyFill="0" applyBorder="0" applyAlignment="0" applyProtection="0"/>
    <xf numFmtId="169" fontId="13" fillId="0" borderId="0" applyFill="0" applyBorder="0" applyAlignment="0" applyProtection="0"/>
    <xf numFmtId="165" fontId="86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ill="0" applyBorder="0" applyAlignment="0" applyProtection="0"/>
    <xf numFmtId="169" fontId="13" fillId="0" borderId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6" fillId="0" borderId="0" applyFont="0" applyFill="0" applyBorder="0" applyAlignment="0" applyProtection="0"/>
    <xf numFmtId="0" fontId="58" fillId="0" borderId="0" applyFont="0" applyFill="0" applyBorder="0" applyAlignment="0" applyProtection="0"/>
    <xf numFmtId="237" fontId="86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38" fontId="14" fillId="0" borderId="0"/>
    <xf numFmtId="3" fontId="13" fillId="0" borderId="0" applyFill="0" applyBorder="0" applyAlignment="0" applyProtection="0"/>
    <xf numFmtId="0" fontId="89" fillId="0" borderId="0"/>
    <xf numFmtId="0" fontId="74" fillId="0" borderId="0"/>
    <xf numFmtId="3" fontId="13" fillId="0" borderId="0" applyFont="0" applyFill="0" applyBorder="0" applyAlignment="0" applyProtection="0"/>
    <xf numFmtId="3" fontId="13" fillId="0" borderId="0" applyFill="0" applyBorder="0" applyAlignment="0" applyProtection="0"/>
    <xf numFmtId="3" fontId="13" fillId="0" borderId="0" applyFill="0" applyBorder="0" applyAlignment="0" applyProtection="0"/>
    <xf numFmtId="3" fontId="13" fillId="0" borderId="0" applyFont="0" applyFill="0" applyBorder="0" applyAlignment="0" applyProtection="0"/>
    <xf numFmtId="0" fontId="89" fillId="0" borderId="0"/>
    <xf numFmtId="0" fontId="74" fillId="0" borderId="0"/>
    <xf numFmtId="0" fontId="90" fillId="0" borderId="0">
      <alignment horizontal="center"/>
    </xf>
    <xf numFmtId="0" fontId="91" fillId="0" borderId="0" applyNumberFormat="0" applyAlignment="0">
      <alignment horizontal="left"/>
    </xf>
    <xf numFmtId="239" fontId="41" fillId="0" borderId="0" applyFont="0" applyFill="0" applyBorder="0" applyAlignment="0" applyProtection="0"/>
    <xf numFmtId="229" fontId="7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40" fontId="13" fillId="0" borderId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1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240" fontId="13" fillId="0" borderId="0" applyFill="0" applyBorder="0" applyAlignment="0" applyProtection="0"/>
    <xf numFmtId="240" fontId="13" fillId="0" borderId="0" applyFill="0" applyBorder="0" applyAlignment="0" applyProtection="0"/>
    <xf numFmtId="241" fontId="13" fillId="0" borderId="0" applyFont="0" applyFill="0" applyBorder="0" applyAlignment="0" applyProtection="0"/>
    <xf numFmtId="243" fontId="13" fillId="0" borderId="0"/>
    <xf numFmtId="244" fontId="22" fillId="0" borderId="27"/>
    <xf numFmtId="0" fontId="13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ill="0" applyBorder="0" applyAlignment="0" applyProtection="0"/>
    <xf numFmtId="14" fontId="38" fillId="0" borderId="0" applyFill="0" applyBorder="0" applyAlignment="0"/>
    <xf numFmtId="0" fontId="13" fillId="0" borderId="0" applyFont="0" applyFill="0" applyBorder="0" applyAlignment="0" applyProtection="0"/>
    <xf numFmtId="0" fontId="92" fillId="41" borderId="28" applyNumberFormat="0" applyAlignment="0" applyProtection="0"/>
    <xf numFmtId="0" fontId="92" fillId="41" borderId="28" applyNumberFormat="0" applyAlignment="0" applyProtection="0"/>
    <xf numFmtId="0" fontId="93" fillId="15" borderId="25" applyNumberFormat="0" applyAlignment="0" applyProtection="0"/>
    <xf numFmtId="0" fontId="93" fillId="15" borderId="25" applyNumberFormat="0" applyAlignment="0" applyProtection="0"/>
    <xf numFmtId="3" fontId="94" fillId="0" borderId="4">
      <alignment horizontal="left" vertical="top" wrapText="1"/>
    </xf>
    <xf numFmtId="0" fontId="95" fillId="0" borderId="29" applyNumberFormat="0" applyFill="0" applyAlignment="0" applyProtection="0"/>
    <xf numFmtId="0" fontId="96" fillId="0" borderId="30" applyNumberFormat="0" applyFill="0" applyAlignment="0" applyProtection="0"/>
    <xf numFmtId="0" fontId="97" fillId="0" borderId="31" applyNumberFormat="0" applyFill="0" applyAlignment="0" applyProtection="0"/>
    <xf numFmtId="0" fontId="97" fillId="0" borderId="0" applyNumberFormat="0" applyFill="0" applyBorder="0" applyAlignment="0" applyProtection="0"/>
    <xf numFmtId="245" fontId="25" fillId="0" borderId="0" applyFill="0" applyBorder="0" applyProtection="0">
      <alignment vertical="center"/>
    </xf>
    <xf numFmtId="246" fontId="22" fillId="0" borderId="0" applyFont="0" applyFill="0" applyBorder="0" applyProtection="0">
      <alignment vertical="center"/>
    </xf>
    <xf numFmtId="246" fontId="22" fillId="0" borderId="0" applyFont="0" applyFill="0" applyBorder="0" applyProtection="0">
      <alignment vertical="center"/>
    </xf>
    <xf numFmtId="246" fontId="22" fillId="0" borderId="0" applyFont="0" applyFill="0" applyBorder="0" applyProtection="0">
      <alignment vertical="center"/>
    </xf>
    <xf numFmtId="247" fontId="13" fillId="0" borderId="32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8" fontId="22" fillId="0" borderId="0"/>
    <xf numFmtId="249" fontId="26" fillId="0" borderId="1"/>
    <xf numFmtId="249" fontId="26" fillId="0" borderId="1"/>
    <xf numFmtId="0" fontId="98" fillId="0" borderId="0">
      <protection locked="0"/>
    </xf>
    <xf numFmtId="250" fontId="13" fillId="0" borderId="0"/>
    <xf numFmtId="251" fontId="26" fillId="0" borderId="0"/>
    <xf numFmtId="0" fontId="82" fillId="0" borderId="0">
      <alignment vertical="top" wrapText="1"/>
    </xf>
    <xf numFmtId="0" fontId="82" fillId="0" borderId="0">
      <alignment vertical="top" wrapText="1"/>
    </xf>
    <xf numFmtId="166" fontId="99" fillId="0" borderId="0" applyFont="0" applyFill="0" applyBorder="0" applyAlignment="0" applyProtection="0"/>
    <xf numFmtId="167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25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252" fontId="13" fillId="0" borderId="0" applyFont="0" applyFill="0" applyBorder="0" applyAlignment="0" applyProtection="0"/>
    <xf numFmtId="252" fontId="13" fillId="0" borderId="0" applyFont="0" applyFill="0" applyBorder="0" applyAlignment="0" applyProtection="0"/>
    <xf numFmtId="253" fontId="22" fillId="0" borderId="0" applyFont="0" applyFill="0" applyBorder="0" applyAlignment="0" applyProtection="0"/>
    <xf numFmtId="253" fontId="22" fillId="0" borderId="0" applyFont="0" applyFill="0" applyBorder="0" applyAlignment="0" applyProtection="0"/>
    <xf numFmtId="254" fontId="22" fillId="0" borderId="0" applyFont="0" applyFill="0" applyBorder="0" applyAlignment="0" applyProtection="0"/>
    <xf numFmtId="254" fontId="22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4" fontId="99" fillId="0" borderId="0" applyFont="0" applyFill="0" applyBorder="0" applyAlignment="0" applyProtection="0"/>
    <xf numFmtId="167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255" fontId="13" fillId="0" borderId="0" applyFont="0" applyFill="0" applyBorder="0" applyAlignment="0" applyProtection="0"/>
    <xf numFmtId="255" fontId="13" fillId="0" borderId="0" applyFont="0" applyFill="0" applyBorder="0" applyAlignment="0" applyProtection="0"/>
    <xf numFmtId="255" fontId="13" fillId="0" borderId="0" applyFont="0" applyFill="0" applyBorder="0" applyAlignment="0" applyProtection="0"/>
    <xf numFmtId="255" fontId="13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99" fillId="0" borderId="0" applyFont="0" applyFill="0" applyBorder="0" applyAlignment="0" applyProtection="0"/>
    <xf numFmtId="255" fontId="13" fillId="0" borderId="0" applyFont="0" applyFill="0" applyBorder="0" applyAlignment="0" applyProtection="0"/>
    <xf numFmtId="255" fontId="13" fillId="0" borderId="0" applyFont="0" applyFill="0" applyBorder="0" applyAlignment="0" applyProtection="0"/>
    <xf numFmtId="256" fontId="22" fillId="0" borderId="0" applyFont="0" applyFill="0" applyBorder="0" applyAlignment="0" applyProtection="0"/>
    <xf numFmtId="256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257" fontId="22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7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7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3" fontId="22" fillId="0" borderId="0" applyFont="0" applyBorder="0" applyAlignment="0"/>
    <xf numFmtId="0" fontId="100" fillId="0" borderId="0">
      <protection locked="0"/>
    </xf>
    <xf numFmtId="0" fontId="100" fillId="0" borderId="0">
      <protection locked="0"/>
    </xf>
    <xf numFmtId="182" fontId="74" fillId="0" borderId="0" applyFill="0" applyBorder="0" applyAlignment="0"/>
    <xf numFmtId="229" fontId="74" fillId="0" borderId="0" applyFill="0" applyBorder="0" applyAlignment="0"/>
    <xf numFmtId="182" fontId="74" fillId="0" borderId="0" applyFill="0" applyBorder="0" applyAlignment="0"/>
    <xf numFmtId="233" fontId="74" fillId="0" borderId="0" applyFill="0" applyBorder="0" applyAlignment="0"/>
    <xf numFmtId="229" fontId="74" fillId="0" borderId="0" applyFill="0" applyBorder="0" applyAlignment="0"/>
    <xf numFmtId="0" fontId="101" fillId="0" borderId="0" applyNumberFormat="0" applyAlignment="0">
      <alignment horizontal="left"/>
    </xf>
    <xf numFmtId="172" fontId="102" fillId="0" borderId="0">
      <protection locked="0"/>
    </xf>
    <xf numFmtId="172" fontId="102" fillId="0" borderId="0">
      <protection locked="0"/>
    </xf>
    <xf numFmtId="172" fontId="102" fillId="0" borderId="0">
      <protection locked="0"/>
    </xf>
    <xf numFmtId="172" fontId="102" fillId="0" borderId="0">
      <protection locked="0"/>
    </xf>
    <xf numFmtId="258" fontId="13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" fontId="22" fillId="0" borderId="0" applyFont="0" applyBorder="0" applyAlignment="0"/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0" fontId="98" fillId="0" borderId="0">
      <protection locked="0"/>
    </xf>
    <xf numFmtId="4" fontId="98" fillId="0" borderId="0">
      <protection locked="0"/>
    </xf>
    <xf numFmtId="0" fontId="98" fillId="0" borderId="0">
      <protection locked="0"/>
    </xf>
    <xf numFmtId="259" fontId="22" fillId="0" borderId="0">
      <protection locked="0"/>
    </xf>
    <xf numFmtId="2" fontId="13" fillId="0" borderId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Protection="0">
      <alignment vertical="center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Protection="0">
      <alignment vertical="center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60" fontId="24" fillId="0" borderId="33" applyNumberFormat="0" applyFill="0" applyBorder="0" applyAlignment="0" applyProtection="0"/>
    <xf numFmtId="260" fontId="24" fillId="0" borderId="33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44" borderId="34" applyNumberFormat="0" applyAlignment="0">
      <protection locked="0"/>
    </xf>
    <xf numFmtId="0" fontId="112" fillId="44" borderId="34" applyNumberFormat="0" applyAlignment="0">
      <protection locked="0"/>
    </xf>
    <xf numFmtId="0" fontId="112" fillId="44" borderId="34" applyNumberFormat="0" applyAlignment="0">
      <protection locked="0"/>
    </xf>
    <xf numFmtId="0" fontId="13" fillId="45" borderId="35" applyNumberFormat="0" applyFont="0" applyAlignment="0" applyProtection="0"/>
    <xf numFmtId="0" fontId="13" fillId="45" borderId="35" applyNumberFormat="0" applyFont="0" applyAlignment="0" applyProtection="0"/>
    <xf numFmtId="0" fontId="113" fillId="0" borderId="0">
      <alignment vertical="top" wrapText="1"/>
    </xf>
    <xf numFmtId="0" fontId="114" fillId="9" borderId="0" applyNumberFormat="0" applyBorder="0" applyAlignment="0" applyProtection="0"/>
    <xf numFmtId="0" fontId="115" fillId="10" borderId="0" applyNumberFormat="0" applyBorder="0" applyAlignment="0" applyProtection="0"/>
    <xf numFmtId="38" fontId="7" fillId="46" borderId="0" applyNumberFormat="0" applyBorder="0" applyAlignment="0" applyProtection="0"/>
    <xf numFmtId="261" fontId="116" fillId="2" borderId="0" applyBorder="0" applyProtection="0"/>
    <xf numFmtId="0" fontId="117" fillId="0" borderId="18" applyNumberFormat="0" applyFill="0" applyBorder="0" applyAlignment="0" applyProtection="0">
      <alignment horizontal="center" vertical="center"/>
    </xf>
    <xf numFmtId="0" fontId="118" fillId="0" borderId="0" applyNumberFormat="0" applyFont="0" applyBorder="0" applyAlignment="0">
      <alignment horizontal="left" vertical="center"/>
    </xf>
    <xf numFmtId="262" fontId="119" fillId="0" borderId="36" applyFont="0" applyFill="0" applyBorder="0" applyAlignment="0" applyProtection="0">
      <alignment horizontal="right"/>
    </xf>
    <xf numFmtId="0" fontId="120" fillId="47" borderId="0"/>
    <xf numFmtId="0" fontId="121" fillId="0" borderId="0">
      <alignment horizontal="left"/>
    </xf>
    <xf numFmtId="0" fontId="122" fillId="0" borderId="37" applyNumberFormat="0" applyAlignment="0" applyProtection="0">
      <alignment horizontal="left" vertical="center"/>
    </xf>
    <xf numFmtId="0" fontId="122" fillId="0" borderId="15">
      <alignment horizontal="left" vertical="center"/>
    </xf>
    <xf numFmtId="0" fontId="122" fillId="0" borderId="15">
      <alignment horizontal="left" vertical="center"/>
    </xf>
    <xf numFmtId="0" fontId="123" fillId="0" borderId="0" applyNumberFormat="0" applyFill="0" applyBorder="0" applyAlignment="0" applyProtection="0"/>
    <xf numFmtId="0" fontId="95" fillId="0" borderId="29" applyNumberFormat="0" applyFill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6" fillId="0" borderId="30" applyNumberFormat="0" applyFill="0" applyAlignment="0" applyProtection="0"/>
    <xf numFmtId="0" fontId="122" fillId="0" borderId="0" applyNumberFormat="0" applyFill="0" applyBorder="0" applyAlignment="0" applyProtection="0"/>
    <xf numFmtId="0" fontId="124" fillId="0" borderId="31" applyNumberFormat="0" applyFill="0" applyAlignment="0" applyProtection="0"/>
    <xf numFmtId="0" fontId="97" fillId="0" borderId="31" applyNumberFormat="0" applyFill="0" applyAlignment="0" applyProtection="0"/>
    <xf numFmtId="0" fontId="1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63" fontId="21" fillId="0" borderId="0">
      <protection locked="0"/>
    </xf>
    <xf numFmtId="263" fontId="21" fillId="0" borderId="0">
      <protection locked="0"/>
    </xf>
    <xf numFmtId="0" fontId="125" fillId="0" borderId="38">
      <alignment horizontal="center"/>
    </xf>
    <xf numFmtId="0" fontId="125" fillId="0" borderId="0">
      <alignment horizontal="center"/>
    </xf>
    <xf numFmtId="219" fontId="126" fillId="48" borderId="1" applyNumberFormat="0" applyAlignment="0">
      <alignment horizontal="left" vertical="top"/>
    </xf>
    <xf numFmtId="219" fontId="126" fillId="48" borderId="1" applyNumberFormat="0" applyAlignment="0">
      <alignment horizontal="left" vertical="top"/>
    </xf>
    <xf numFmtId="0" fontId="127" fillId="0" borderId="0"/>
    <xf numFmtId="49" fontId="128" fillId="0" borderId="1">
      <alignment vertical="center"/>
    </xf>
    <xf numFmtId="49" fontId="128" fillId="0" borderId="1">
      <alignment vertical="center"/>
    </xf>
    <xf numFmtId="0" fontId="14" fillId="0" borderId="0"/>
    <xf numFmtId="166" fontId="22" fillId="0" borderId="0" applyFont="0" applyFill="0" applyBorder="0" applyAlignment="0" applyProtection="0"/>
    <xf numFmtId="38" fontId="37" fillId="0" borderId="0" applyFont="0" applyFill="0" applyBorder="0" applyAlignment="0" applyProtection="0"/>
    <xf numFmtId="213" fontId="36" fillId="0" borderId="0" applyFont="0" applyFill="0" applyBorder="0" applyAlignment="0" applyProtection="0"/>
    <xf numFmtId="264" fontId="129" fillId="0" borderId="0" applyFont="0" applyFill="0" applyBorder="0" applyAlignment="0" applyProtection="0"/>
    <xf numFmtId="10" fontId="7" fillId="46" borderId="1" applyNumberFormat="0" applyBorder="0" applyAlignment="0" applyProtection="0"/>
    <xf numFmtId="10" fontId="7" fillId="46" borderId="1" applyNumberFormat="0" applyBorder="0" applyAlignment="0" applyProtection="0"/>
    <xf numFmtId="0" fontId="130" fillId="15" borderId="25" applyNumberFormat="0" applyAlignment="0" applyProtection="0"/>
    <xf numFmtId="0" fontId="130" fillId="15" borderId="25" applyNumberFormat="0" applyAlignment="0" applyProtection="0"/>
    <xf numFmtId="0" fontId="93" fillId="16" borderId="25" applyNumberFormat="0" applyAlignment="0" applyProtection="0"/>
    <xf numFmtId="0" fontId="93" fillId="16" borderId="25" applyNumberFormat="0" applyAlignment="0" applyProtection="0"/>
    <xf numFmtId="0" fontId="93" fillId="16" borderId="25" applyNumberFormat="0" applyAlignment="0" applyProtection="0"/>
    <xf numFmtId="0" fontId="93" fillId="16" borderId="25" applyNumberFormat="0" applyAlignment="0" applyProtection="0"/>
    <xf numFmtId="0" fontId="93" fillId="16" borderId="25" applyNumberFormat="0" applyAlignment="0" applyProtection="0"/>
    <xf numFmtId="2" fontId="40" fillId="0" borderId="14" applyBorder="0"/>
    <xf numFmtId="2" fontId="40" fillId="0" borderId="14" applyBorder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0" fontId="22" fillId="0" borderId="0"/>
    <xf numFmtId="2" fontId="134" fillId="0" borderId="3" applyBorder="0"/>
    <xf numFmtId="2" fontId="134" fillId="0" borderId="3" applyBorder="0"/>
    <xf numFmtId="0" fontId="65" fillId="0" borderId="39">
      <alignment horizontal="centerContinuous"/>
    </xf>
    <xf numFmtId="0" fontId="65" fillId="0" borderId="39">
      <alignment horizontal="centerContinuous"/>
    </xf>
    <xf numFmtId="0" fontId="79" fillId="42" borderId="26" applyNumberFormat="0" applyAlignment="0" applyProtection="0"/>
    <xf numFmtId="0" fontId="135" fillId="0" borderId="40">
      <alignment horizontal="center" vertical="center" wrapText="1"/>
    </xf>
    <xf numFmtId="0" fontId="82" fillId="46" borderId="0" applyNumberFormat="0" applyFont="0" applyBorder="0" applyAlignment="0"/>
    <xf numFmtId="0" fontId="82" fillId="46" borderId="0" applyNumberFormat="0" applyFont="0" applyBorder="0" applyAlignment="0"/>
    <xf numFmtId="0" fontId="37" fillId="0" borderId="0"/>
    <xf numFmtId="0" fontId="58" fillId="0" borderId="0"/>
    <xf numFmtId="0" fontId="136" fillId="0" borderId="0"/>
    <xf numFmtId="0" fontId="58" fillId="0" borderId="0"/>
    <xf numFmtId="0" fontId="14" fillId="0" borderId="0" applyNumberFormat="0" applyFont="0" applyFill="0" applyBorder="0" applyProtection="0">
      <alignment horizontal="left" vertical="center"/>
    </xf>
    <xf numFmtId="0" fontId="37" fillId="0" borderId="0"/>
    <xf numFmtId="182" fontId="74" fillId="0" borderId="0" applyFill="0" applyBorder="0" applyAlignment="0"/>
    <xf numFmtId="229" fontId="74" fillId="0" borderId="0" applyFill="0" applyBorder="0" applyAlignment="0"/>
    <xf numFmtId="182" fontId="74" fillId="0" borderId="0" applyFill="0" applyBorder="0" applyAlignment="0"/>
    <xf numFmtId="233" fontId="74" fillId="0" borderId="0" applyFill="0" applyBorder="0" applyAlignment="0"/>
    <xf numFmtId="229" fontId="74" fillId="0" borderId="0" applyFill="0" applyBorder="0" applyAlignment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244" fontId="139" fillId="0" borderId="17" applyNumberFormat="0" applyFont="0" applyFill="0" applyBorder="0">
      <alignment horizontal="center"/>
    </xf>
    <xf numFmtId="38" fontId="37" fillId="0" borderId="0" applyFont="0" applyFill="0" applyBorder="0" applyAlignment="0" applyProtection="0"/>
    <xf numFmtId="4" fontId="74" fillId="0" borderId="0" applyFont="0" applyFill="0" applyBorder="0" applyAlignment="0" applyProtection="0"/>
    <xf numFmtId="211" fontId="14" fillId="0" borderId="0" applyFont="0" applyFill="0" applyBorder="0" applyAlignment="0" applyProtection="0"/>
    <xf numFmtId="40" fontId="37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0" fillId="0" borderId="38"/>
    <xf numFmtId="265" fontId="141" fillId="0" borderId="17"/>
    <xf numFmtId="266" fontId="37" fillId="0" borderId="0" applyFont="0" applyFill="0" applyBorder="0" applyAlignment="0" applyProtection="0"/>
    <xf numFmtId="267" fontId="37" fillId="0" borderId="0" applyFont="0" applyFill="0" applyBorder="0" applyAlignment="0" applyProtection="0"/>
    <xf numFmtId="167" fontId="102" fillId="0" borderId="0">
      <protection locked="0"/>
    </xf>
    <xf numFmtId="268" fontId="13" fillId="0" borderId="0" applyFont="0" applyFill="0" applyBorder="0" applyAlignment="0" applyProtection="0"/>
    <xf numFmtId="167" fontId="102" fillId="0" borderId="0">
      <protection locked="0"/>
    </xf>
    <xf numFmtId="167" fontId="102" fillId="0" borderId="0">
      <protection locked="0"/>
    </xf>
    <xf numFmtId="269" fontId="13" fillId="0" borderId="0" applyFont="0" applyFill="0" applyBorder="0" applyAlignment="0" applyProtection="0"/>
    <xf numFmtId="0" fontId="136" fillId="0" borderId="0" applyNumberFormat="0" applyFont="0" applyFill="0" applyAlignment="0"/>
    <xf numFmtId="0" fontId="136" fillId="0" borderId="0" applyNumberFormat="0" applyFont="0" applyFill="0" applyAlignment="0"/>
    <xf numFmtId="0" fontId="25" fillId="0" borderId="0" applyNumberFormat="0" applyFill="0" applyAlignment="0"/>
    <xf numFmtId="0" fontId="25" fillId="0" borderId="0" applyNumberFormat="0" applyFill="0" applyAlignment="0"/>
    <xf numFmtId="0" fontId="136" fillId="0" borderId="0" applyNumberFormat="0" applyFont="0" applyFill="0" applyAlignment="0"/>
    <xf numFmtId="0" fontId="142" fillId="49" borderId="0" applyNumberFormat="0" applyBorder="0" applyAlignment="0" applyProtection="0"/>
    <xf numFmtId="0" fontId="143" fillId="50" borderId="0" applyNumberFormat="0" applyBorder="0" applyAlignment="0" applyProtection="0"/>
    <xf numFmtId="0" fontId="41" fillId="0" borderId="1"/>
    <xf numFmtId="0" fontId="41" fillId="0" borderId="1"/>
    <xf numFmtId="0" fontId="14" fillId="0" borderId="0"/>
    <xf numFmtId="0" fontId="26" fillId="0" borderId="13" applyNumberFormat="0" applyAlignment="0">
      <alignment horizontal="center"/>
    </xf>
    <xf numFmtId="0" fontId="62" fillId="33" borderId="0" applyNumberFormat="0" applyBorder="0" applyAlignment="0" applyProtection="0"/>
    <xf numFmtId="0" fontId="62" fillId="35" borderId="0" applyNumberFormat="0" applyBorder="0" applyAlignment="0" applyProtection="0"/>
    <xf numFmtId="0" fontId="62" fillId="37" borderId="0" applyNumberFormat="0" applyBorder="0" applyAlignment="0" applyProtection="0"/>
    <xf numFmtId="0" fontId="62" fillId="27" borderId="0" applyNumberFormat="0" applyBorder="0" applyAlignment="0" applyProtection="0"/>
    <xf numFmtId="0" fontId="62" fillId="29" borderId="0" applyNumberFormat="0" applyBorder="0" applyAlignment="0" applyProtection="0"/>
    <xf numFmtId="0" fontId="62" fillId="39" borderId="0" applyNumberFormat="0" applyBorder="0" applyAlignment="0" applyProtection="0"/>
    <xf numFmtId="37" fontId="144" fillId="0" borderId="0"/>
    <xf numFmtId="0" fontId="145" fillId="0" borderId="1" applyNumberFormat="0" applyFont="0" applyFill="0" applyBorder="0" applyAlignment="0">
      <alignment horizontal="center"/>
    </xf>
    <xf numFmtId="0" fontId="145" fillId="0" borderId="1" applyNumberFormat="0" applyFont="0" applyFill="0" applyBorder="0" applyAlignment="0">
      <alignment horizontal="center"/>
    </xf>
    <xf numFmtId="0" fontId="146" fillId="0" borderId="0"/>
    <xf numFmtId="270" fontId="24" fillId="0" borderId="0"/>
    <xf numFmtId="271" fontId="22" fillId="0" borderId="0"/>
    <xf numFmtId="271" fontId="22" fillId="0" borderId="0"/>
    <xf numFmtId="0" fontId="13" fillId="0" borderId="0"/>
    <xf numFmtId="271" fontId="22" fillId="0" borderId="0"/>
    <xf numFmtId="271" fontId="22" fillId="0" borderId="0"/>
    <xf numFmtId="272" fontId="39" fillId="0" borderId="0"/>
    <xf numFmtId="272" fontId="39" fillId="0" borderId="0"/>
    <xf numFmtId="272" fontId="39" fillId="0" borderId="0"/>
    <xf numFmtId="272" fontId="39" fillId="0" borderId="0"/>
    <xf numFmtId="272" fontId="39" fillId="0" borderId="0"/>
    <xf numFmtId="270" fontId="24" fillId="0" borderId="0"/>
    <xf numFmtId="270" fontId="24" fillId="0" borderId="0"/>
    <xf numFmtId="273" fontId="22" fillId="0" borderId="0"/>
    <xf numFmtId="0" fontId="147" fillId="0" borderId="0"/>
    <xf numFmtId="0" fontId="88" fillId="0" borderId="0"/>
    <xf numFmtId="0" fontId="58" fillId="0" borderId="0"/>
    <xf numFmtId="0" fontId="58" fillId="0" borderId="0"/>
    <xf numFmtId="0" fontId="148" fillId="0" borderId="0"/>
    <xf numFmtId="0" fontId="58" fillId="0" borderId="0"/>
    <xf numFmtId="0" fontId="86" fillId="0" borderId="0"/>
    <xf numFmtId="0" fontId="58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9" fillId="0" borderId="0"/>
    <xf numFmtId="0" fontId="12" fillId="0" borderId="0"/>
    <xf numFmtId="0" fontId="12" fillId="0" borderId="0"/>
    <xf numFmtId="0" fontId="12" fillId="0" borderId="0"/>
    <xf numFmtId="0" fontId="150" fillId="0" borderId="0"/>
    <xf numFmtId="0" fontId="13" fillId="0" borderId="0"/>
    <xf numFmtId="0" fontId="27" fillId="0" borderId="0"/>
    <xf numFmtId="3" fontId="41" fillId="0" borderId="0"/>
    <xf numFmtId="0" fontId="13" fillId="0" borderId="0"/>
    <xf numFmtId="0" fontId="25" fillId="0" borderId="0"/>
    <xf numFmtId="0" fontId="18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88" fillId="0" borderId="0"/>
    <xf numFmtId="0" fontId="13" fillId="0" borderId="0"/>
    <xf numFmtId="0" fontId="151" fillId="0" borderId="0" applyProtection="0"/>
    <xf numFmtId="0" fontId="151" fillId="0" borderId="0" applyProtection="0"/>
    <xf numFmtId="0" fontId="152" fillId="0" borderId="0"/>
    <xf numFmtId="0" fontId="58" fillId="0" borderId="0"/>
    <xf numFmtId="0" fontId="13" fillId="0" borderId="0"/>
    <xf numFmtId="0" fontId="58" fillId="0" borderId="0"/>
    <xf numFmtId="0" fontId="86" fillId="0" borderId="0"/>
    <xf numFmtId="0" fontId="58" fillId="0" borderId="0"/>
    <xf numFmtId="0" fontId="58" fillId="0" borderId="0"/>
    <xf numFmtId="0" fontId="1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53" fillId="0" borderId="0"/>
    <xf numFmtId="0" fontId="154" fillId="0" borderId="0"/>
    <xf numFmtId="0" fontId="86" fillId="0" borderId="0"/>
    <xf numFmtId="0" fontId="155" fillId="0" borderId="0"/>
    <xf numFmtId="0" fontId="12" fillId="0" borderId="0"/>
    <xf numFmtId="0" fontId="156" fillId="0" borderId="0"/>
    <xf numFmtId="0" fontId="13" fillId="0" borderId="0"/>
    <xf numFmtId="0" fontId="25" fillId="0" borderId="0"/>
    <xf numFmtId="0" fontId="86" fillId="0" borderId="0"/>
    <xf numFmtId="0" fontId="13" fillId="0" borderId="0"/>
    <xf numFmtId="0" fontId="13" fillId="0" borderId="0"/>
    <xf numFmtId="0" fontId="13" fillId="0" borderId="0"/>
    <xf numFmtId="0" fontId="86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57" fillId="0" borderId="0"/>
    <xf numFmtId="0" fontId="158" fillId="0" borderId="0" applyNumberFormat="0" applyFill="0" applyBorder="0" applyProtection="0">
      <alignment vertical="top"/>
    </xf>
    <xf numFmtId="0" fontId="12" fillId="0" borderId="0"/>
    <xf numFmtId="0" fontId="86" fillId="0" borderId="0"/>
    <xf numFmtId="0" fontId="148" fillId="0" borderId="0"/>
    <xf numFmtId="0" fontId="12" fillId="0" borderId="0"/>
    <xf numFmtId="0" fontId="58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22" fillId="0" borderId="0"/>
    <xf numFmtId="0" fontId="47" fillId="0" borderId="0" applyFont="0"/>
    <xf numFmtId="0" fontId="159" fillId="0" borderId="0">
      <alignment horizontal="left" vertical="top"/>
    </xf>
    <xf numFmtId="0" fontId="74" fillId="46" borderId="0"/>
    <xf numFmtId="0" fontId="99" fillId="0" borderId="0"/>
    <xf numFmtId="0" fontId="13" fillId="45" borderId="35" applyNumberFormat="0" applyFont="0" applyAlignment="0" applyProtection="0"/>
    <xf numFmtId="0" fontId="13" fillId="45" borderId="35" applyNumberFormat="0" applyFont="0" applyAlignment="0" applyProtection="0"/>
    <xf numFmtId="0" fontId="13" fillId="51" borderId="35" applyNumberFormat="0" applyAlignment="0" applyProtection="0"/>
    <xf numFmtId="274" fontId="42" fillId="0" borderId="0" applyFont="0" applyFill="0" applyBorder="0" applyProtection="0">
      <alignment vertical="top" wrapText="1"/>
    </xf>
    <xf numFmtId="0" fontId="138" fillId="0" borderId="41" applyNumberFormat="0" applyFill="0" applyAlignment="0" applyProtection="0"/>
    <xf numFmtId="0" fontId="26" fillId="0" borderId="0"/>
    <xf numFmtId="167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Fill="0" applyBorder="0" applyAlignment="0" applyProtection="0"/>
    <xf numFmtId="0" fontId="14" fillId="0" borderId="0"/>
    <xf numFmtId="0" fontId="161" fillId="41" borderId="28" applyNumberFormat="0" applyAlignment="0" applyProtection="0"/>
    <xf numFmtId="0" fontId="161" fillId="41" borderId="28" applyNumberFormat="0" applyAlignment="0" applyProtection="0"/>
    <xf numFmtId="0" fontId="92" fillId="3" borderId="28" applyNumberFormat="0" applyAlignment="0" applyProtection="0"/>
    <xf numFmtId="170" fontId="162" fillId="0" borderId="13" applyFont="0" applyBorder="0" applyAlignment="0"/>
    <xf numFmtId="0" fontId="163" fillId="46" borderId="0"/>
    <xf numFmtId="164" fontId="13" fillId="0" borderId="0" applyFont="0" applyFill="0" applyBorder="0" applyAlignment="0" applyProtection="0"/>
    <xf numFmtId="14" fontId="65" fillId="0" borderId="0">
      <alignment horizontal="center" wrapText="1"/>
      <protection locked="0"/>
    </xf>
    <xf numFmtId="232" fontId="13" fillId="0" borderId="0" applyFont="0" applyFill="0" applyBorder="0" applyAlignment="0" applyProtection="0"/>
    <xf numFmtId="242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42" applyNumberFormat="0" applyBorder="0"/>
    <xf numFmtId="0" fontId="13" fillId="0" borderId="0"/>
    <xf numFmtId="170" fontId="102" fillId="0" borderId="0">
      <protection locked="0"/>
    </xf>
    <xf numFmtId="170" fontId="102" fillId="0" borderId="0">
      <protection locked="0"/>
    </xf>
    <xf numFmtId="182" fontId="74" fillId="0" borderId="0" applyFill="0" applyBorder="0" applyAlignment="0"/>
    <xf numFmtId="229" fontId="74" fillId="0" borderId="0" applyFill="0" applyBorder="0" applyAlignment="0"/>
    <xf numFmtId="182" fontId="74" fillId="0" borderId="0" applyFill="0" applyBorder="0" applyAlignment="0"/>
    <xf numFmtId="233" fontId="74" fillId="0" borderId="0" applyFill="0" applyBorder="0" applyAlignment="0"/>
    <xf numFmtId="229" fontId="74" fillId="0" borderId="0" applyFill="0" applyBorder="0" applyAlignment="0"/>
    <xf numFmtId="0" fontId="164" fillId="0" borderId="0"/>
    <xf numFmtId="0" fontId="37" fillId="0" borderId="0" applyNumberFormat="0" applyFont="0" applyFill="0" applyBorder="0" applyAlignment="0" applyProtection="0">
      <alignment horizontal="left"/>
    </xf>
    <xf numFmtId="0" fontId="165" fillId="0" borderId="38">
      <alignment horizontal="center"/>
    </xf>
    <xf numFmtId="0" fontId="166" fillId="52" borderId="0" applyNumberFormat="0" applyFont="0" applyBorder="0" applyAlignment="0">
      <alignment horizontal="center"/>
    </xf>
    <xf numFmtId="14" fontId="167" fillId="0" borderId="0" applyNumberFormat="0" applyFill="0" applyBorder="0" applyAlignment="0" applyProtection="0">
      <alignment horizontal="left"/>
    </xf>
    <xf numFmtId="0" fontId="132" fillId="0" borderId="0" applyNumberFormat="0" applyFill="0" applyBorder="0" applyAlignment="0" applyProtection="0">
      <alignment vertical="top"/>
      <protection locked="0"/>
    </xf>
    <xf numFmtId="0" fontId="26" fillId="0" borderId="0"/>
    <xf numFmtId="213" fontId="3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" fontId="168" fillId="53" borderId="43" applyNumberFormat="0" applyProtection="0">
      <alignment vertical="center"/>
    </xf>
    <xf numFmtId="4" fontId="168" fillId="53" borderId="43" applyNumberFormat="0" applyProtection="0">
      <alignment vertical="center"/>
    </xf>
    <xf numFmtId="4" fontId="169" fillId="53" borderId="43" applyNumberFormat="0" applyProtection="0">
      <alignment vertical="center"/>
    </xf>
    <xf numFmtId="4" fontId="169" fillId="53" borderId="43" applyNumberFormat="0" applyProtection="0">
      <alignment vertical="center"/>
    </xf>
    <xf numFmtId="4" fontId="170" fillId="53" borderId="43" applyNumberFormat="0" applyProtection="0">
      <alignment horizontal="left" vertical="center" indent="1"/>
    </xf>
    <xf numFmtId="4" fontId="170" fillId="53" borderId="43" applyNumberFormat="0" applyProtection="0">
      <alignment horizontal="left" vertical="center" indent="1"/>
    </xf>
    <xf numFmtId="4" fontId="170" fillId="54" borderId="0" applyNumberFormat="0" applyProtection="0">
      <alignment horizontal="left" vertical="center" indent="1"/>
    </xf>
    <xf numFmtId="4" fontId="170" fillId="55" borderId="43" applyNumberFormat="0" applyProtection="0">
      <alignment horizontal="right" vertical="center"/>
    </xf>
    <xf numFmtId="4" fontId="170" fillId="55" borderId="43" applyNumberFormat="0" applyProtection="0">
      <alignment horizontal="right" vertical="center"/>
    </xf>
    <xf numFmtId="4" fontId="170" fillId="56" borderId="43" applyNumberFormat="0" applyProtection="0">
      <alignment horizontal="right" vertical="center"/>
    </xf>
    <xf numFmtId="4" fontId="170" fillId="56" borderId="43" applyNumberFormat="0" applyProtection="0">
      <alignment horizontal="right" vertical="center"/>
    </xf>
    <xf numFmtId="4" fontId="170" fillId="57" borderId="43" applyNumberFormat="0" applyProtection="0">
      <alignment horizontal="right" vertical="center"/>
    </xf>
    <xf numFmtId="4" fontId="170" fillId="57" borderId="43" applyNumberFormat="0" applyProtection="0">
      <alignment horizontal="right" vertical="center"/>
    </xf>
    <xf numFmtId="4" fontId="170" fillId="58" borderId="43" applyNumberFormat="0" applyProtection="0">
      <alignment horizontal="right" vertical="center"/>
    </xf>
    <xf numFmtId="4" fontId="170" fillId="58" borderId="43" applyNumberFormat="0" applyProtection="0">
      <alignment horizontal="right" vertical="center"/>
    </xf>
    <xf numFmtId="4" fontId="170" fillId="59" borderId="43" applyNumberFormat="0" applyProtection="0">
      <alignment horizontal="right" vertical="center"/>
    </xf>
    <xf numFmtId="4" fontId="170" fillId="59" borderId="43" applyNumberFormat="0" applyProtection="0">
      <alignment horizontal="right" vertical="center"/>
    </xf>
    <xf numFmtId="4" fontId="170" fillId="60" borderId="43" applyNumberFormat="0" applyProtection="0">
      <alignment horizontal="right" vertical="center"/>
    </xf>
    <xf numFmtId="4" fontId="170" fillId="60" borderId="43" applyNumberFormat="0" applyProtection="0">
      <alignment horizontal="right" vertical="center"/>
    </xf>
    <xf numFmtId="4" fontId="170" fillId="61" borderId="43" applyNumberFormat="0" applyProtection="0">
      <alignment horizontal="right" vertical="center"/>
    </xf>
    <xf numFmtId="4" fontId="170" fillId="61" borderId="43" applyNumberFormat="0" applyProtection="0">
      <alignment horizontal="right" vertical="center"/>
    </xf>
    <xf numFmtId="4" fontId="170" fillId="62" borderId="43" applyNumberFormat="0" applyProtection="0">
      <alignment horizontal="right" vertical="center"/>
    </xf>
    <xf numFmtId="4" fontId="170" fillId="62" borderId="43" applyNumberFormat="0" applyProtection="0">
      <alignment horizontal="right" vertical="center"/>
    </xf>
    <xf numFmtId="4" fontId="170" fillId="63" borderId="43" applyNumberFormat="0" applyProtection="0">
      <alignment horizontal="right" vertical="center"/>
    </xf>
    <xf numFmtId="4" fontId="170" fillId="63" borderId="43" applyNumberFormat="0" applyProtection="0">
      <alignment horizontal="right" vertical="center"/>
    </xf>
    <xf numFmtId="4" fontId="168" fillId="64" borderId="44" applyNumberFormat="0" applyProtection="0">
      <alignment horizontal="left" vertical="center" indent="1"/>
    </xf>
    <xf numFmtId="4" fontId="168" fillId="65" borderId="0" applyNumberFormat="0" applyProtection="0">
      <alignment horizontal="left" vertical="center" indent="1"/>
    </xf>
    <xf numFmtId="4" fontId="168" fillId="54" borderId="0" applyNumberFormat="0" applyProtection="0">
      <alignment horizontal="left" vertical="center" indent="1"/>
    </xf>
    <xf numFmtId="4" fontId="170" fillId="65" borderId="43" applyNumberFormat="0" applyProtection="0">
      <alignment horizontal="right" vertical="center"/>
    </xf>
    <xf numFmtId="4" fontId="170" fillId="65" borderId="43" applyNumberFormat="0" applyProtection="0">
      <alignment horizontal="right" vertical="center"/>
    </xf>
    <xf numFmtId="4" fontId="38" fillId="65" borderId="0" applyNumberFormat="0" applyProtection="0">
      <alignment horizontal="left" vertical="center" indent="1"/>
    </xf>
    <xf numFmtId="4" fontId="38" fillId="54" borderId="0" applyNumberFormat="0" applyProtection="0">
      <alignment horizontal="left" vertical="center" indent="1"/>
    </xf>
    <xf numFmtId="4" fontId="170" fillId="66" borderId="43" applyNumberFormat="0" applyProtection="0">
      <alignment vertical="center"/>
    </xf>
    <xf numFmtId="4" fontId="170" fillId="66" borderId="43" applyNumberFormat="0" applyProtection="0">
      <alignment vertical="center"/>
    </xf>
    <xf numFmtId="4" fontId="171" fillId="66" borderId="43" applyNumberFormat="0" applyProtection="0">
      <alignment vertical="center"/>
    </xf>
    <xf numFmtId="4" fontId="171" fillId="66" borderId="43" applyNumberFormat="0" applyProtection="0">
      <alignment vertical="center"/>
    </xf>
    <xf numFmtId="4" fontId="168" fillId="65" borderId="45" applyNumberFormat="0" applyProtection="0">
      <alignment horizontal="left" vertical="center" indent="1"/>
    </xf>
    <xf numFmtId="4" fontId="168" fillId="65" borderId="45" applyNumberFormat="0" applyProtection="0">
      <alignment horizontal="left" vertical="center" indent="1"/>
    </xf>
    <xf numFmtId="4" fontId="170" fillId="66" borderId="43" applyNumberFormat="0" applyProtection="0">
      <alignment horizontal="right" vertical="center"/>
    </xf>
    <xf numFmtId="4" fontId="170" fillId="66" borderId="43" applyNumberFormat="0" applyProtection="0">
      <alignment horizontal="right" vertical="center"/>
    </xf>
    <xf numFmtId="4" fontId="171" fillId="66" borderId="43" applyNumberFormat="0" applyProtection="0">
      <alignment horizontal="right" vertical="center"/>
    </xf>
    <xf numFmtId="4" fontId="171" fillId="66" borderId="43" applyNumberFormat="0" applyProtection="0">
      <alignment horizontal="right" vertical="center"/>
    </xf>
    <xf numFmtId="4" fontId="168" fillId="65" borderId="43" applyNumberFormat="0" applyProtection="0">
      <alignment horizontal="left" vertical="center" indent="1"/>
    </xf>
    <xf numFmtId="4" fontId="168" fillId="65" borderId="43" applyNumberFormat="0" applyProtection="0">
      <alignment horizontal="left" vertical="center" indent="1"/>
    </xf>
    <xf numFmtId="4" fontId="172" fillId="48" borderId="45" applyNumberFormat="0" applyProtection="0">
      <alignment horizontal="left" vertical="center" indent="1"/>
    </xf>
    <xf numFmtId="4" fontId="172" fillId="48" borderId="45" applyNumberFormat="0" applyProtection="0">
      <alignment horizontal="left" vertical="center" indent="1"/>
    </xf>
    <xf numFmtId="4" fontId="173" fillId="66" borderId="43" applyNumberFormat="0" applyProtection="0">
      <alignment horizontal="right" vertical="center"/>
    </xf>
    <xf numFmtId="4" fontId="173" fillId="66" borderId="43" applyNumberFormat="0" applyProtection="0">
      <alignment horizontal="right" vertical="center"/>
    </xf>
    <xf numFmtId="275" fontId="174" fillId="0" borderId="0" applyFont="0" applyFill="0" applyBorder="0" applyAlignment="0" applyProtection="0"/>
    <xf numFmtId="0" fontId="166" fillId="1" borderId="15" applyNumberFormat="0" applyFont="0" applyAlignment="0">
      <alignment horizontal="center"/>
    </xf>
    <xf numFmtId="0" fontId="166" fillId="1" borderId="15" applyNumberFormat="0" applyFont="0" applyAlignment="0">
      <alignment horizontal="center"/>
    </xf>
    <xf numFmtId="4" fontId="13" fillId="0" borderId="4" applyBorder="0"/>
    <xf numFmtId="2" fontId="13" fillId="0" borderId="4"/>
    <xf numFmtId="276" fontId="13" fillId="0" borderId="0"/>
    <xf numFmtId="3" fontId="21" fillId="0" borderId="0"/>
    <xf numFmtId="0" fontId="175" fillId="0" borderId="0" applyNumberFormat="0" applyFill="0" applyBorder="0" applyAlignment="0">
      <alignment horizontal="center"/>
    </xf>
    <xf numFmtId="0" fontId="176" fillId="0" borderId="46" applyNumberFormat="0" applyFill="0" applyBorder="0" applyAlignment="0" applyProtection="0"/>
    <xf numFmtId="0" fontId="176" fillId="0" borderId="46" applyNumberFormat="0" applyFill="0" applyBorder="0" applyAlignment="0" applyProtection="0"/>
    <xf numFmtId="0" fontId="13" fillId="0" borderId="0"/>
    <xf numFmtId="1" fontId="13" fillId="0" borderId="0"/>
    <xf numFmtId="170" fontId="177" fillId="0" borderId="0" applyNumberFormat="0" applyBorder="0" applyAlignment="0">
      <alignment horizontal="centerContinuous"/>
    </xf>
    <xf numFmtId="0" fontId="22" fillId="0" borderId="4">
      <alignment horizontal="center"/>
    </xf>
    <xf numFmtId="0" fontId="28" fillId="0" borderId="0"/>
    <xf numFmtId="170" fontId="27" fillId="0" borderId="0" applyFont="0" applyFill="0" applyBorder="0" applyAlignment="0" applyProtection="0"/>
    <xf numFmtId="213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9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6" fontId="22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220" fontId="36" fillId="0" borderId="0" applyFont="0" applyFill="0" applyBorder="0" applyAlignment="0" applyProtection="0"/>
    <xf numFmtId="221" fontId="13" fillId="0" borderId="0" applyFont="0" applyFill="0" applyBorder="0" applyAlignment="0" applyProtection="0"/>
    <xf numFmtId="189" fontId="40" fillId="0" borderId="0" applyFont="0" applyFill="0" applyBorder="0" applyAlignment="0" applyProtection="0"/>
    <xf numFmtId="166" fontId="22" fillId="0" borderId="0" applyFont="0" applyFill="0" applyBorder="0" applyAlignment="0" applyProtection="0"/>
    <xf numFmtId="220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2" fontId="41" fillId="0" borderId="0" applyFont="0" applyFill="0" applyBorder="0" applyAlignment="0" applyProtection="0"/>
    <xf numFmtId="21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6" fontId="22" fillId="0" borderId="0" applyFont="0" applyFill="0" applyBorder="0" applyAlignment="0" applyProtection="0"/>
    <xf numFmtId="181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42" fontId="36" fillId="0" borderId="0" applyFont="0" applyFill="0" applyBorder="0" applyAlignment="0" applyProtection="0"/>
    <xf numFmtId="171" fontId="21" fillId="0" borderId="0" applyFont="0" applyFill="0" applyBorder="0" applyAlignment="0" applyProtection="0"/>
    <xf numFmtId="42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86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08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209" fontId="13" fillId="0" borderId="0" applyFont="0" applyFill="0" applyBorder="0" applyAlignment="0" applyProtection="0"/>
    <xf numFmtId="166" fontId="40" fillId="0" borderId="0" applyFont="0" applyFill="0" applyBorder="0" applyAlignment="0" applyProtection="0"/>
    <xf numFmtId="208" fontId="36" fillId="0" borderId="0" applyFont="0" applyFill="0" applyBorder="0" applyAlignment="0" applyProtection="0"/>
    <xf numFmtId="207" fontId="40" fillId="0" borderId="0" applyFont="0" applyFill="0" applyBorder="0" applyAlignment="0" applyProtection="0"/>
    <xf numFmtId="210" fontId="41" fillId="0" borderId="0" applyFont="0" applyFill="0" applyBorder="0" applyAlignment="0" applyProtection="0"/>
    <xf numFmtId="164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26" fillId="0" borderId="0"/>
    <xf numFmtId="277" fontId="4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26" fillId="0" borderId="0"/>
    <xf numFmtId="277" fontId="4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9" fontId="21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20" fontId="36" fillId="0" borderId="0" applyFont="0" applyFill="0" applyBorder="0" applyAlignment="0" applyProtection="0"/>
    <xf numFmtId="221" fontId="13" fillId="0" borderId="0" applyFont="0" applyFill="0" applyBorder="0" applyAlignment="0" applyProtection="0"/>
    <xf numFmtId="189" fontId="40" fillId="0" borderId="0" applyFont="0" applyFill="0" applyBorder="0" applyAlignment="0" applyProtection="0"/>
    <xf numFmtId="220" fontId="36" fillId="0" borderId="0" applyFont="0" applyFill="0" applyBorder="0" applyAlignment="0" applyProtection="0"/>
    <xf numFmtId="177" fontId="40" fillId="0" borderId="0" applyFont="0" applyFill="0" applyBorder="0" applyAlignment="0" applyProtection="0"/>
    <xf numFmtId="222" fontId="41" fillId="0" borderId="0" applyFont="0" applyFill="0" applyBorder="0" applyAlignment="0" applyProtection="0"/>
    <xf numFmtId="213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21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4" fontId="178" fillId="0" borderId="0"/>
    <xf numFmtId="14" fontId="178" fillId="0" borderId="0"/>
    <xf numFmtId="0" fontId="179" fillId="0" borderId="0"/>
    <xf numFmtId="0" fontId="140" fillId="0" borderId="0"/>
    <xf numFmtId="40" fontId="180" fillId="0" borderId="0" applyBorder="0">
      <alignment horizontal="right"/>
    </xf>
    <xf numFmtId="0" fontId="181" fillId="0" borderId="0"/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181" fontId="182" fillId="0" borderId="14">
      <alignment horizontal="right" vertical="center"/>
    </xf>
    <xf numFmtId="181" fontId="182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182" fontId="26" fillId="0" borderId="14">
      <alignment horizontal="right" vertical="center"/>
    </xf>
    <xf numFmtId="182" fontId="26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182" fontId="26" fillId="0" borderId="14">
      <alignment horizontal="right" vertical="center"/>
    </xf>
    <xf numFmtId="182" fontId="26" fillId="0" borderId="14">
      <alignment horizontal="right" vertical="center"/>
    </xf>
    <xf numFmtId="203" fontId="22" fillId="0" borderId="14">
      <alignment horizontal="right" vertical="center"/>
    </xf>
    <xf numFmtId="203" fontId="22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81" fontId="36" fillId="0" borderId="14">
      <alignment horizontal="right" vertical="center"/>
    </xf>
    <xf numFmtId="281" fontId="36" fillId="0" borderId="14">
      <alignment horizontal="right" vertical="center"/>
    </xf>
    <xf numFmtId="282" fontId="22" fillId="0" borderId="14">
      <alignment horizontal="right" vertical="center"/>
    </xf>
    <xf numFmtId="282" fontId="22" fillId="0" borderId="14">
      <alignment horizontal="right" vertical="center"/>
    </xf>
    <xf numFmtId="282" fontId="22" fillId="0" borderId="14">
      <alignment horizontal="right" vertical="center"/>
    </xf>
    <xf numFmtId="282" fontId="22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182" fontId="26" fillId="0" borderId="14">
      <alignment horizontal="right" vertical="center"/>
    </xf>
    <xf numFmtId="182" fontId="26" fillId="0" borderId="14">
      <alignment horizontal="right" vertical="center"/>
    </xf>
    <xf numFmtId="203" fontId="22" fillId="0" borderId="14">
      <alignment horizontal="right" vertical="center"/>
    </xf>
    <xf numFmtId="203" fontId="22" fillId="0" borderId="14">
      <alignment horizontal="right" vertical="center"/>
    </xf>
    <xf numFmtId="182" fontId="26" fillId="0" borderId="14">
      <alignment horizontal="right" vertical="center"/>
    </xf>
    <xf numFmtId="182" fontId="26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83" fontId="21" fillId="0" borderId="14">
      <alignment horizontal="right" vertical="center"/>
    </xf>
    <xf numFmtId="283" fontId="21" fillId="0" borderId="14">
      <alignment horizontal="right" vertical="center"/>
    </xf>
    <xf numFmtId="182" fontId="26" fillId="0" borderId="14">
      <alignment horizontal="right" vertical="center"/>
    </xf>
    <xf numFmtId="182" fontId="26" fillId="0" borderId="14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81" fontId="36" fillId="0" borderId="14">
      <alignment horizontal="right" vertical="center"/>
    </xf>
    <xf numFmtId="281" fontId="36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82" fontId="22" fillId="0" borderId="14">
      <alignment horizontal="right" vertical="center"/>
    </xf>
    <xf numFmtId="282" fontId="22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84" fontId="183" fillId="2" borderId="48" applyFont="0" applyFill="0" applyBorder="0"/>
    <xf numFmtId="280" fontId="22" fillId="0" borderId="14">
      <alignment horizontal="right" vertical="center"/>
    </xf>
    <xf numFmtId="280" fontId="22" fillId="0" borderId="14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19" fontId="41" fillId="0" borderId="14">
      <alignment horizontal="right" vertical="center"/>
    </xf>
    <xf numFmtId="219" fontId="41" fillId="0" borderId="14">
      <alignment horizontal="right" vertical="center"/>
    </xf>
    <xf numFmtId="284" fontId="183" fillId="2" borderId="48" applyFont="0" applyFill="0" applyBorder="0"/>
    <xf numFmtId="285" fontId="13" fillId="0" borderId="14">
      <alignment horizontal="right" vertical="center"/>
    </xf>
    <xf numFmtId="285" fontId="13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19" fontId="41" fillId="0" borderId="14">
      <alignment horizontal="right" vertical="center"/>
    </xf>
    <xf numFmtId="219" fontId="41" fillId="0" borderId="14">
      <alignment horizontal="right" vertical="center"/>
    </xf>
    <xf numFmtId="203" fontId="22" fillId="0" borderId="14">
      <alignment horizontal="right" vertical="center"/>
    </xf>
    <xf numFmtId="203" fontId="22" fillId="0" borderId="14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81" fontId="36" fillId="0" borderId="14">
      <alignment horizontal="right" vertical="center"/>
    </xf>
    <xf numFmtId="281" fontId="36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03" fontId="22" fillId="0" borderId="14">
      <alignment horizontal="right" vertical="center"/>
    </xf>
    <xf numFmtId="203" fontId="22" fillId="0" borderId="14">
      <alignment horizontal="right" vertical="center"/>
    </xf>
    <xf numFmtId="203" fontId="22" fillId="0" borderId="14">
      <alignment horizontal="right" vertical="center"/>
    </xf>
    <xf numFmtId="203" fontId="22" fillId="0" borderId="14">
      <alignment horizontal="right" vertical="center"/>
    </xf>
    <xf numFmtId="286" fontId="21" fillId="0" borderId="14">
      <alignment horizontal="right" vertical="center"/>
    </xf>
    <xf numFmtId="286" fontId="21" fillId="0" borderId="14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87" fontId="22" fillId="0" borderId="14">
      <alignment horizontal="right" vertical="center"/>
    </xf>
    <xf numFmtId="287" fontId="22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82" fontId="22" fillId="0" borderId="14">
      <alignment horizontal="right" vertical="center"/>
    </xf>
    <xf numFmtId="282" fontId="22" fillId="0" borderId="14">
      <alignment horizontal="right" vertical="center"/>
    </xf>
    <xf numFmtId="205" fontId="22" fillId="0" borderId="14">
      <alignment horizontal="right" vertical="center"/>
    </xf>
    <xf numFmtId="205" fontId="22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84" fontId="183" fillId="2" borderId="48" applyFont="0" applyFill="0" applyBorder="0"/>
    <xf numFmtId="280" fontId="22" fillId="0" borderId="14">
      <alignment horizontal="right" vertical="center"/>
    </xf>
    <xf numFmtId="280" fontId="22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88" fontId="63" fillId="0" borderId="14">
      <alignment horizontal="right" vertical="center"/>
    </xf>
    <xf numFmtId="288" fontId="63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84" fontId="183" fillId="2" borderId="48" applyFont="0" applyFill="0" applyBorder="0"/>
    <xf numFmtId="284" fontId="183" fillId="2" borderId="48" applyFont="0" applyFill="0" applyBorder="0"/>
    <xf numFmtId="204" fontId="41" fillId="0" borderId="14">
      <alignment horizontal="right" vertical="center"/>
    </xf>
    <xf numFmtId="204" fontId="41" fillId="0" borderId="14">
      <alignment horizontal="right" vertical="center"/>
    </xf>
    <xf numFmtId="182" fontId="26" fillId="0" borderId="14">
      <alignment horizontal="right" vertical="center"/>
    </xf>
    <xf numFmtId="182" fontId="26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01" fontId="63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84" fontId="183" fillId="2" borderId="48" applyFont="0" applyFill="0" applyBorder="0"/>
    <xf numFmtId="268" fontId="22" fillId="0" borderId="14">
      <alignment horizontal="right" vertical="center"/>
    </xf>
    <xf numFmtId="268" fontId="22" fillId="0" borderId="14">
      <alignment horizontal="right" vertical="center"/>
    </xf>
    <xf numFmtId="268" fontId="22" fillId="0" borderId="14">
      <alignment horizontal="right" vertical="center"/>
    </xf>
    <xf numFmtId="268" fontId="22" fillId="0" borderId="14">
      <alignment horizontal="right" vertical="center"/>
    </xf>
    <xf numFmtId="268" fontId="22" fillId="0" borderId="14">
      <alignment horizontal="right" vertical="center"/>
    </xf>
    <xf numFmtId="268" fontId="22" fillId="0" borderId="14">
      <alignment horizontal="right" vertical="center"/>
    </xf>
    <xf numFmtId="268" fontId="22" fillId="0" borderId="14">
      <alignment horizontal="right" vertical="center"/>
    </xf>
    <xf numFmtId="268" fontId="22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68" fontId="22" fillId="0" borderId="14">
      <alignment horizontal="right" vertical="center"/>
    </xf>
    <xf numFmtId="268" fontId="22" fillId="0" borderId="14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289" fontId="22" fillId="0" borderId="47">
      <alignment horizontal="right" vertical="center"/>
    </xf>
    <xf numFmtId="181" fontId="182" fillId="0" borderId="14">
      <alignment horizontal="right" vertical="center"/>
    </xf>
    <xf numFmtId="181" fontId="182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05" fontId="22" fillId="0" borderId="14">
      <alignment horizontal="right" vertical="center"/>
    </xf>
    <xf numFmtId="205" fontId="22" fillId="0" borderId="14">
      <alignment horizontal="right" vertical="center"/>
    </xf>
    <xf numFmtId="182" fontId="26" fillId="0" borderId="14">
      <alignment horizontal="right" vertical="center"/>
    </xf>
    <xf numFmtId="182" fontId="26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182" fontId="26" fillId="0" borderId="14">
      <alignment horizontal="right" vertical="center"/>
    </xf>
    <xf numFmtId="182" fontId="26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80" fontId="22" fillId="0" borderId="14">
      <alignment horizontal="right" vertical="center"/>
    </xf>
    <xf numFmtId="280" fontId="22" fillId="0" borderId="14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9" fontId="41" fillId="0" borderId="47">
      <alignment horizontal="right" vertical="center"/>
    </xf>
    <xf numFmtId="278" fontId="41" fillId="0" borderId="14">
      <alignment horizontal="right" vertical="center"/>
    </xf>
    <xf numFmtId="278" fontId="41" fillId="0" borderId="14">
      <alignment horizontal="right" vertical="center"/>
    </xf>
    <xf numFmtId="204" fontId="41" fillId="0" borderId="14">
      <alignment horizontal="right" vertical="center"/>
    </xf>
    <xf numFmtId="204" fontId="41" fillId="0" borderId="14">
      <alignment horizontal="right" vertical="center"/>
    </xf>
    <xf numFmtId="290" fontId="184" fillId="0" borderId="14">
      <alignment horizontal="right" vertical="center"/>
    </xf>
    <xf numFmtId="290" fontId="184" fillId="0" borderId="14">
      <alignment horizontal="right" vertical="center"/>
    </xf>
    <xf numFmtId="49" fontId="25" fillId="0" borderId="0" applyFill="0" applyBorder="0" applyProtection="0">
      <alignment horizontal="center" vertical="center" wrapText="1" shrinkToFit="1"/>
    </xf>
    <xf numFmtId="49" fontId="38" fillId="0" borderId="0" applyFill="0" applyBorder="0" applyAlignment="0"/>
    <xf numFmtId="291" fontId="13" fillId="0" borderId="0" applyFill="0" applyBorder="0" applyAlignment="0"/>
    <xf numFmtId="292" fontId="13" fillId="0" borderId="0" applyFill="0" applyBorder="0" applyAlignment="0"/>
    <xf numFmtId="49" fontId="25" fillId="0" borderId="0" applyFill="0" applyBorder="0" applyProtection="0">
      <alignment horizontal="center" vertical="center" wrapText="1" shrinkToFit="1"/>
    </xf>
    <xf numFmtId="186" fontId="41" fillId="0" borderId="14">
      <alignment horizontal="center"/>
    </xf>
    <xf numFmtId="186" fontId="41" fillId="0" borderId="14">
      <alignment horizontal="center"/>
    </xf>
    <xf numFmtId="293" fontId="185" fillId="0" borderId="0" applyNumberFormat="0" applyFont="0" applyFill="0" applyBorder="0" applyAlignment="0">
      <alignment horizontal="centerContinuous"/>
    </xf>
    <xf numFmtId="265" fontId="186" fillId="0" borderId="0">
      <alignment horizontal="center"/>
      <protection locked="0"/>
    </xf>
    <xf numFmtId="0" fontId="22" fillId="0" borderId="49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7" fillId="0" borderId="13" applyNumberFormat="0" applyBorder="0" applyAlignment="0"/>
    <xf numFmtId="0" fontId="187" fillId="0" borderId="17" applyNumberFormat="0" applyBorder="0" applyAlignment="0">
      <alignment horizontal="center"/>
    </xf>
    <xf numFmtId="3" fontId="188" fillId="0" borderId="18" applyNumberFormat="0" applyBorder="0" applyAlignment="0"/>
    <xf numFmtId="0" fontId="189" fillId="0" borderId="13">
      <alignment horizontal="center" vertical="center" wrapText="1"/>
    </xf>
    <xf numFmtId="0" fontId="190" fillId="0" borderId="0" applyNumberFormat="0" applyFill="0" applyBorder="0" applyAlignment="0" applyProtection="0"/>
    <xf numFmtId="40" fontId="116" fillId="0" borderId="0"/>
    <xf numFmtId="0" fontId="76" fillId="41" borderId="25" applyNumberFormat="0" applyAlignment="0" applyProtection="0"/>
    <xf numFmtId="0" fontId="76" fillId="41" borderId="25" applyNumberFormat="0" applyAlignment="0" applyProtection="0"/>
    <xf numFmtId="3" fontId="191" fillId="0" borderId="0" applyNumberFormat="0" applyFill="0" applyBorder="0" applyAlignment="0" applyProtection="0">
      <alignment horizontal="center" wrapText="1"/>
    </xf>
    <xf numFmtId="0" fontId="192" fillId="0" borderId="3" applyBorder="0" applyAlignment="0">
      <alignment horizontal="center" vertical="center"/>
    </xf>
    <xf numFmtId="0" fontId="192" fillId="0" borderId="3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7" fillId="0" borderId="50" applyNumberFormat="0" applyFill="0" applyBorder="0" applyAlignment="0" applyProtection="0">
      <alignment horizontal="center" vertical="center" wrapText="1"/>
    </xf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195" fillId="0" borderId="52" applyNumberFormat="0" applyBorder="0" applyAlignment="0">
      <alignment vertical="center"/>
    </xf>
    <xf numFmtId="0" fontId="195" fillId="0" borderId="52" applyNumberFormat="0" applyBorder="0" applyAlignment="0">
      <alignment vertical="center"/>
    </xf>
    <xf numFmtId="0" fontId="115" fillId="9" borderId="0" applyNumberFormat="0" applyBorder="0" applyAlignment="0" applyProtection="0"/>
    <xf numFmtId="0" fontId="13" fillId="0" borderId="24" applyNumberFormat="0" applyFon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13" fillId="0" borderId="53" applyNumberFormat="0" applyFill="0" applyAlignment="0" applyProtection="0"/>
    <xf numFmtId="0" fontId="141" fillId="0" borderId="54" applyNumberFormat="0" applyAlignment="0">
      <alignment horizontal="center"/>
    </xf>
    <xf numFmtId="0" fontId="143" fillId="49" borderId="0" applyNumberFormat="0" applyBorder="0" applyAlignment="0" applyProtection="0"/>
    <xf numFmtId="0" fontId="196" fillId="0" borderId="55">
      <alignment horizontal="center"/>
    </xf>
    <xf numFmtId="3" fontId="197" fillId="0" borderId="0" applyFill="0">
      <alignment vertical="center"/>
    </xf>
    <xf numFmtId="166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70" fontId="198" fillId="0" borderId="56" applyNumberFormat="0" applyFont="0" applyAlignment="0">
      <alignment horizontal="centerContinuous"/>
    </xf>
    <xf numFmtId="256" fontId="129" fillId="0" borderId="0" applyFont="0" applyFill="0" applyBorder="0" applyAlignment="0" applyProtection="0"/>
    <xf numFmtId="294" fontId="22" fillId="0" borderId="0" applyFont="0" applyFill="0" applyBorder="0" applyAlignment="0" applyProtection="0"/>
    <xf numFmtId="295" fontId="22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22" fillId="0" borderId="57">
      <alignment horizontal="center"/>
    </xf>
    <xf numFmtId="292" fontId="41" fillId="0" borderId="0"/>
    <xf numFmtId="204" fontId="41" fillId="0" borderId="1"/>
    <xf numFmtId="204" fontId="41" fillId="0" borderId="1"/>
    <xf numFmtId="0" fontId="200" fillId="0" borderId="0"/>
    <xf numFmtId="0" fontId="39" fillId="0" borderId="0"/>
    <xf numFmtId="0" fontId="39" fillId="0" borderId="0"/>
    <xf numFmtId="0" fontId="201" fillId="0" borderId="0"/>
    <xf numFmtId="3" fontId="41" fillId="0" borderId="0" applyNumberFormat="0" applyBorder="0" applyAlignment="0" applyProtection="0">
      <alignment horizontal="centerContinuous"/>
      <protection locked="0"/>
    </xf>
    <xf numFmtId="3" fontId="202" fillId="0" borderId="0">
      <protection locked="0"/>
    </xf>
    <xf numFmtId="0" fontId="39" fillId="0" borderId="0"/>
    <xf numFmtId="0" fontId="39" fillId="0" borderId="0"/>
    <xf numFmtId="0" fontId="203" fillId="0" borderId="58" applyFill="0" applyBorder="0" applyAlignment="0">
      <alignment horizontal="center"/>
    </xf>
    <xf numFmtId="219" fontId="204" fillId="67" borderId="3">
      <alignment vertical="top"/>
    </xf>
    <xf numFmtId="219" fontId="204" fillId="67" borderId="3">
      <alignment vertical="top"/>
    </xf>
    <xf numFmtId="0" fontId="205" fillId="68" borderId="1">
      <alignment horizontal="left" vertical="center"/>
    </xf>
    <xf numFmtId="0" fontId="205" fillId="68" borderId="1">
      <alignment horizontal="left" vertical="center"/>
    </xf>
    <xf numFmtId="201" fontId="206" fillId="51" borderId="3"/>
    <xf numFmtId="201" fontId="206" fillId="51" borderId="3"/>
    <xf numFmtId="219" fontId="126" fillId="0" borderId="3">
      <alignment horizontal="left" vertical="top"/>
    </xf>
    <xf numFmtId="219" fontId="126" fillId="0" borderId="3">
      <alignment horizontal="left" vertical="top"/>
    </xf>
    <xf numFmtId="0" fontId="207" fillId="69" borderId="0">
      <alignment horizontal="left" vertical="center"/>
    </xf>
    <xf numFmtId="219" fontId="26" fillId="0" borderId="4">
      <alignment horizontal="left" vertical="top"/>
    </xf>
    <xf numFmtId="0" fontId="208" fillId="0" borderId="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96" fontId="13" fillId="0" borderId="0" applyFont="0" applyFill="0" applyBorder="0" applyAlignment="0" applyProtection="0"/>
    <xf numFmtId="297" fontId="13" fillId="0" borderId="0" applyFont="0" applyFill="0" applyBorder="0" applyAlignment="0" applyProtection="0"/>
    <xf numFmtId="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20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10" fillId="0" borderId="0" applyNumberFormat="0" applyFont="0" applyFill="0" applyBorder="0" applyProtection="0">
      <alignment horizontal="center" vertical="center" wrapText="1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9" fillId="7" borderId="0" applyNumberFormat="0" applyBorder="0" applyAlignment="0" applyProtection="0"/>
    <xf numFmtId="0" fontId="211" fillId="0" borderId="0" applyNumberFormat="0" applyFill="0" applyBorder="0" applyAlignment="0" applyProtection="0"/>
    <xf numFmtId="0" fontId="63" fillId="0" borderId="59" applyFont="0" applyBorder="0" applyAlignment="0">
      <alignment horizontal="center"/>
    </xf>
    <xf numFmtId="166" fontId="22" fillId="0" borderId="0" applyFont="0" applyFill="0" applyBorder="0" applyAlignment="0" applyProtection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1" fillId="0" borderId="0"/>
    <xf numFmtId="0" fontId="212" fillId="0" borderId="0" applyFont="0" applyFill="0" applyBorder="0" applyAlignment="0" applyProtection="0"/>
    <xf numFmtId="0" fontId="212" fillId="0" borderId="0" applyFont="0" applyFill="0" applyBorder="0" applyAlignment="0" applyProtection="0"/>
    <xf numFmtId="0" fontId="86" fillId="0" borderId="0">
      <alignment vertical="center"/>
    </xf>
    <xf numFmtId="40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9" fontId="213" fillId="0" borderId="0" applyBorder="0" applyAlignment="0" applyProtection="0"/>
    <xf numFmtId="0" fontId="214" fillId="0" borderId="0"/>
    <xf numFmtId="0" fontId="215" fillId="0" borderId="21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7" fillId="0" borderId="0" applyFont="0" applyFill="0" applyBorder="0" applyAlignment="0" applyProtection="0"/>
    <xf numFmtId="0" fontId="147" fillId="0" borderId="0" applyFont="0" applyFill="0" applyBorder="0" applyAlignment="0" applyProtection="0"/>
    <xf numFmtId="177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47" fillId="0" borderId="0"/>
    <xf numFmtId="0" fontId="216" fillId="0" borderId="0"/>
    <xf numFmtId="0" fontId="136" fillId="0" borderId="0"/>
    <xf numFmtId="166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298" fontId="39" fillId="0" borderId="0" applyFont="0" applyFill="0" applyBorder="0" applyAlignment="0" applyProtection="0"/>
    <xf numFmtId="276" fontId="39" fillId="0" borderId="0" applyFont="0" applyFill="0" applyBorder="0" applyAlignment="0" applyProtection="0"/>
    <xf numFmtId="0" fontId="13" fillId="0" borderId="0"/>
    <xf numFmtId="181" fontId="151" fillId="0" borderId="0" applyFont="0" applyFill="0" applyBorder="0" applyAlignment="0" applyProtection="0"/>
    <xf numFmtId="6" fontId="33" fillId="0" borderId="0" applyFont="0" applyFill="0" applyBorder="0" applyAlignment="0" applyProtection="0"/>
    <xf numFmtId="182" fontId="151" fillId="0" borderId="0" applyFont="0" applyFill="0" applyBorder="0" applyAlignment="0" applyProtection="0"/>
    <xf numFmtId="172" fontId="13" fillId="0" borderId="0" applyFont="0" applyFill="0" applyBorder="0" applyAlignment="0" applyProtection="0"/>
    <xf numFmtId="177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8" fontId="6" fillId="0" borderId="1" xfId="0" applyNumberFormat="1" applyFont="1" applyBorder="1"/>
    <xf numFmtId="2" fontId="6" fillId="0" borderId="1" xfId="0" applyNumberFormat="1" applyFont="1" applyBorder="1"/>
    <xf numFmtId="2" fontId="6" fillId="0" borderId="0" xfId="0" applyNumberFormat="1" applyFont="1"/>
    <xf numFmtId="0" fontId="5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vertical="center"/>
    </xf>
    <xf numFmtId="174" fontId="14" fillId="0" borderId="13" xfId="4" applyNumberFormat="1" applyFont="1" applyFill="1" applyBorder="1" applyAlignment="1">
      <alignment horizontal="right" vertical="center"/>
    </xf>
    <xf numFmtId="3" fontId="19" fillId="0" borderId="13" xfId="4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/>
    <xf numFmtId="173" fontId="19" fillId="0" borderId="0" xfId="4" applyNumberFormat="1" applyFont="1" applyFill="1"/>
    <xf numFmtId="0" fontId="14" fillId="0" borderId="0" xfId="0" applyFont="1" applyAlignment="1">
      <alignment horizontal="center" vertical="center"/>
    </xf>
    <xf numFmtId="173" fontId="19" fillId="0" borderId="0" xfId="0" applyNumberFormat="1" applyFont="1"/>
    <xf numFmtId="41" fontId="19" fillId="0" borderId="0" xfId="0" applyNumberFormat="1" applyFont="1"/>
    <xf numFmtId="0" fontId="14" fillId="0" borderId="0" xfId="5" applyFont="1" applyAlignment="1">
      <alignment horizontal="center"/>
    </xf>
    <xf numFmtId="0" fontId="14" fillId="0" borderId="0" xfId="5" applyFont="1" applyAlignment="1">
      <alignment wrapText="1"/>
    </xf>
    <xf numFmtId="0" fontId="14" fillId="0" borderId="0" xfId="5" applyFont="1"/>
    <xf numFmtId="41" fontId="14" fillId="0" borderId="0" xfId="5" applyNumberFormat="1" applyFont="1"/>
    <xf numFmtId="0" fontId="220" fillId="0" borderId="0" xfId="5" applyFont="1" applyAlignment="1">
      <alignment horizontal="left" vertical="center"/>
    </xf>
    <xf numFmtId="0" fontId="14" fillId="0" borderId="3" xfId="5" applyFont="1" applyBorder="1" applyAlignment="1">
      <alignment horizont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49" fontId="14" fillId="0" borderId="1" xfId="3" applyNumberFormat="1" applyFont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/>
    </xf>
    <xf numFmtId="3" fontId="14" fillId="0" borderId="5" xfId="3" applyNumberFormat="1" applyFont="1" applyBorder="1" applyAlignment="1">
      <alignment horizontal="center" vertical="center"/>
    </xf>
    <xf numFmtId="170" fontId="14" fillId="0" borderId="5" xfId="2" applyNumberFormat="1" applyFont="1" applyFill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 wrapText="1"/>
    </xf>
    <xf numFmtId="49" fontId="15" fillId="0" borderId="17" xfId="3" applyNumberFormat="1" applyFont="1" applyBorder="1" applyAlignment="1">
      <alignment horizontal="center" vertical="center"/>
    </xf>
    <xf numFmtId="170" fontId="15" fillId="0" borderId="17" xfId="3" applyNumberFormat="1" applyFont="1" applyBorder="1" applyAlignment="1">
      <alignment horizontal="center" vertical="center"/>
    </xf>
    <xf numFmtId="41" fontId="15" fillId="0" borderId="3" xfId="3" applyNumberFormat="1" applyFont="1" applyBorder="1" applyAlignment="1">
      <alignment horizontal="center" vertical="center"/>
    </xf>
    <xf numFmtId="41" fontId="15" fillId="0" borderId="17" xfId="3" applyNumberFormat="1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3" xfId="3" applyFont="1" applyBorder="1" applyAlignment="1">
      <alignment horizontal="left" vertical="center" wrapText="1"/>
    </xf>
    <xf numFmtId="49" fontId="15" fillId="0" borderId="13" xfId="3" applyNumberFormat="1" applyFont="1" applyBorder="1" applyAlignment="1">
      <alignment horizontal="center" vertical="center"/>
    </xf>
    <xf numFmtId="170" fontId="15" fillId="0" borderId="13" xfId="3" applyNumberFormat="1" applyFont="1" applyBorder="1" applyAlignment="1">
      <alignment horizontal="center" vertical="center"/>
    </xf>
    <xf numFmtId="37" fontId="15" fillId="0" borderId="13" xfId="3" applyNumberFormat="1" applyFont="1" applyBorder="1" applyAlignment="1">
      <alignment horizontal="center" vertical="center"/>
    </xf>
    <xf numFmtId="41" fontId="15" fillId="0" borderId="13" xfId="3" applyNumberFormat="1" applyFont="1" applyBorder="1" applyAlignment="1">
      <alignment horizontal="center" vertical="center"/>
    </xf>
    <xf numFmtId="0" fontId="15" fillId="0" borderId="13" xfId="6" quotePrefix="1" applyFont="1" applyBorder="1" applyAlignment="1">
      <alignment horizontal="center" vertical="center"/>
    </xf>
    <xf numFmtId="0" fontId="15" fillId="0" borderId="13" xfId="6" applyFont="1" applyBorder="1" applyAlignment="1">
      <alignment horizontal="left" vertical="center"/>
    </xf>
    <xf numFmtId="3" fontId="15" fillId="0" borderId="13" xfId="6" applyNumberFormat="1" applyFont="1" applyBorder="1" applyAlignment="1">
      <alignment vertical="center"/>
    </xf>
    <xf numFmtId="3" fontId="14" fillId="0" borderId="13" xfId="2" applyNumberFormat="1" applyFont="1" applyFill="1" applyBorder="1" applyAlignment="1">
      <alignment horizontal="center" vertical="center" wrapText="1"/>
    </xf>
    <xf numFmtId="170" fontId="14" fillId="0" borderId="13" xfId="2" applyNumberFormat="1" applyFont="1" applyFill="1" applyBorder="1" applyAlignment="1">
      <alignment vertical="center" wrapText="1"/>
    </xf>
    <xf numFmtId="3" fontId="14" fillId="0" borderId="13" xfId="6" applyNumberFormat="1" applyFont="1" applyBorder="1" applyAlignment="1">
      <alignment vertical="center"/>
    </xf>
    <xf numFmtId="41" fontId="14" fillId="0" borderId="13" xfId="6" applyNumberFormat="1" applyFont="1" applyBorder="1" applyAlignment="1">
      <alignment vertical="center"/>
    </xf>
    <xf numFmtId="41" fontId="15" fillId="0" borderId="13" xfId="6" applyNumberFormat="1" applyFont="1" applyBorder="1" applyAlignment="1">
      <alignment vertical="center"/>
    </xf>
    <xf numFmtId="41" fontId="15" fillId="0" borderId="18" xfId="6" applyNumberFormat="1" applyFont="1" applyBorder="1" applyAlignment="1">
      <alignment vertical="center"/>
    </xf>
    <xf numFmtId="0" fontId="116" fillId="0" borderId="0" xfId="0" applyFont="1"/>
    <xf numFmtId="170" fontId="15" fillId="0" borderId="13" xfId="2" applyNumberFormat="1" applyFont="1" applyFill="1" applyBorder="1" applyAlignment="1">
      <alignment horizontal="center" vertical="center"/>
    </xf>
    <xf numFmtId="170" fontId="15" fillId="0" borderId="13" xfId="2" applyNumberFormat="1" applyFont="1" applyFill="1" applyBorder="1" applyAlignment="1">
      <alignment horizontal="left" vertical="center" wrapText="1"/>
    </xf>
    <xf numFmtId="49" fontId="15" fillId="0" borderId="13" xfId="2" applyNumberFormat="1" applyFont="1" applyFill="1" applyBorder="1" applyAlignment="1">
      <alignment horizontal="left" vertical="center"/>
    </xf>
    <xf numFmtId="170" fontId="15" fillId="0" borderId="13" xfId="2" applyNumberFormat="1" applyFont="1" applyFill="1" applyBorder="1" applyAlignment="1">
      <alignment vertical="center"/>
    </xf>
    <xf numFmtId="41" fontId="15" fillId="0" borderId="13" xfId="2" applyNumberFormat="1" applyFont="1" applyFill="1" applyBorder="1" applyAlignment="1">
      <alignment vertical="center"/>
    </xf>
    <xf numFmtId="172" fontId="14" fillId="0" borderId="13" xfId="2" quotePrefix="1" applyNumberFormat="1" applyFont="1" applyFill="1" applyBorder="1" applyAlignment="1">
      <alignment horizontal="center" vertical="center" wrapText="1"/>
    </xf>
    <xf numFmtId="170" fontId="14" fillId="0" borderId="13" xfId="2" applyNumberFormat="1" applyFont="1" applyFill="1" applyBorder="1" applyAlignment="1">
      <alignment horizontal="left" vertical="center" wrapText="1"/>
    </xf>
    <xf numFmtId="49" fontId="14" fillId="0" borderId="13" xfId="2" applyNumberFormat="1" applyFont="1" applyFill="1" applyBorder="1" applyAlignment="1">
      <alignment horizontal="center" vertical="center"/>
    </xf>
    <xf numFmtId="170" fontId="14" fillId="0" borderId="13" xfId="2" applyNumberFormat="1" applyFont="1" applyFill="1" applyBorder="1" applyAlignment="1">
      <alignment vertical="center"/>
    </xf>
    <xf numFmtId="41" fontId="14" fillId="0" borderId="13" xfId="2" applyNumberFormat="1" applyFont="1" applyFill="1" applyBorder="1" applyAlignment="1">
      <alignment vertical="center"/>
    </xf>
    <xf numFmtId="170" fontId="14" fillId="0" borderId="13" xfId="2" applyNumberFormat="1" applyFont="1" applyFill="1" applyBorder="1" applyAlignment="1">
      <alignment horizontal="center" vertical="center"/>
    </xf>
    <xf numFmtId="170" fontId="14" fillId="0" borderId="13" xfId="2" quotePrefix="1" applyNumberFormat="1" applyFont="1" applyFill="1" applyBorder="1" applyAlignment="1">
      <alignment horizontal="center" vertical="center"/>
    </xf>
    <xf numFmtId="0" fontId="14" fillId="0" borderId="13" xfId="3" applyFont="1" applyBorder="1" applyAlignment="1">
      <alignment vertical="center" wrapText="1"/>
    </xf>
    <xf numFmtId="172" fontId="14" fillId="0" borderId="13" xfId="2" quotePrefix="1" applyNumberFormat="1" applyFont="1" applyFill="1" applyBorder="1" applyAlignment="1">
      <alignment horizontal="center" vertical="center"/>
    </xf>
    <xf numFmtId="49" fontId="14" fillId="0" borderId="13" xfId="2" applyNumberFormat="1" applyFont="1" applyFill="1" applyBorder="1" applyAlignment="1">
      <alignment vertical="center"/>
    </xf>
    <xf numFmtId="172" fontId="14" fillId="0" borderId="13" xfId="2" applyNumberFormat="1" applyFont="1" applyFill="1" applyBorder="1" applyAlignment="1">
      <alignment horizontal="center" vertical="center"/>
    </xf>
    <xf numFmtId="49" fontId="14" fillId="0" borderId="13" xfId="2" quotePrefix="1" applyNumberFormat="1" applyFont="1" applyFill="1" applyBorder="1" applyAlignment="1">
      <alignment horizontal="center" vertical="center"/>
    </xf>
    <xf numFmtId="171" fontId="14" fillId="0" borderId="13" xfId="2" applyNumberFormat="1" applyFont="1" applyFill="1" applyBorder="1" applyAlignment="1">
      <alignment vertical="center" wrapText="1"/>
    </xf>
    <xf numFmtId="0" fontId="14" fillId="0" borderId="13" xfId="2" quotePrefix="1" applyNumberFormat="1" applyFont="1" applyFill="1" applyBorder="1" applyAlignment="1">
      <alignment horizontal="center" vertical="center"/>
    </xf>
    <xf numFmtId="172" fontId="14" fillId="0" borderId="13" xfId="2" applyNumberFormat="1" applyFont="1" applyFill="1" applyBorder="1" applyAlignment="1">
      <alignment horizontal="left" vertical="center" wrapText="1"/>
    </xf>
    <xf numFmtId="0" fontId="14" fillId="0" borderId="13" xfId="3" quotePrefix="1" applyFont="1" applyBorder="1" applyAlignment="1">
      <alignment horizontal="center" vertical="center"/>
    </xf>
    <xf numFmtId="172" fontId="15" fillId="0" borderId="13" xfId="2" applyNumberFormat="1" applyFont="1" applyFill="1" applyBorder="1" applyAlignment="1">
      <alignment horizontal="center" vertical="center"/>
    </xf>
    <xf numFmtId="49" fontId="15" fillId="0" borderId="13" xfId="2" applyNumberFormat="1" applyFont="1" applyFill="1" applyBorder="1" applyAlignment="1">
      <alignment horizontal="center" vertical="center"/>
    </xf>
    <xf numFmtId="0" fontId="15" fillId="0" borderId="0" xfId="5" applyFont="1"/>
    <xf numFmtId="0" fontId="15" fillId="0" borderId="13" xfId="3" applyFont="1" applyBorder="1" applyAlignment="1">
      <alignment vertical="center" wrapText="1"/>
    </xf>
    <xf numFmtId="170" fontId="14" fillId="0" borderId="13" xfId="2" quotePrefix="1" applyNumberFormat="1" applyFont="1" applyFill="1" applyBorder="1" applyAlignment="1">
      <alignment vertical="center" wrapText="1"/>
    </xf>
    <xf numFmtId="49" fontId="15" fillId="0" borderId="13" xfId="2" quotePrefix="1" applyNumberFormat="1" applyFont="1" applyFill="1" applyBorder="1" applyAlignment="1">
      <alignment horizontal="center" vertical="center"/>
    </xf>
    <xf numFmtId="170" fontId="15" fillId="0" borderId="13" xfId="2" applyNumberFormat="1" applyFont="1" applyFill="1" applyBorder="1" applyAlignment="1">
      <alignment vertical="center" wrapText="1"/>
    </xf>
    <xf numFmtId="49" fontId="15" fillId="0" borderId="13" xfId="2" applyNumberFormat="1" applyFont="1" applyFill="1" applyBorder="1" applyAlignment="1">
      <alignment vertical="center"/>
    </xf>
    <xf numFmtId="175" fontId="14" fillId="0" borderId="13" xfId="2" quotePrefix="1" applyNumberFormat="1" applyFont="1" applyFill="1" applyBorder="1" applyAlignment="1">
      <alignment vertical="center" wrapText="1"/>
    </xf>
    <xf numFmtId="172" fontId="15" fillId="0" borderId="13" xfId="2" quotePrefix="1" applyNumberFormat="1" applyFont="1" applyFill="1" applyBorder="1" applyAlignment="1">
      <alignment horizontal="center" vertical="center"/>
    </xf>
    <xf numFmtId="170" fontId="15" fillId="0" borderId="13" xfId="2" quotePrefix="1" applyNumberFormat="1" applyFont="1" applyFill="1" applyBorder="1" applyAlignment="1">
      <alignment vertical="center" wrapText="1"/>
    </xf>
    <xf numFmtId="0" fontId="15" fillId="0" borderId="13" xfId="5" applyFont="1" applyBorder="1" applyAlignment="1">
      <alignment vertical="center" wrapText="1"/>
    </xf>
    <xf numFmtId="0" fontId="15" fillId="0" borderId="13" xfId="5" applyFont="1" applyBorder="1" applyAlignment="1">
      <alignment horizontal="center" vertical="center" wrapText="1"/>
    </xf>
    <xf numFmtId="0" fontId="14" fillId="0" borderId="13" xfId="6" quotePrefix="1" applyFont="1" applyBorder="1" applyAlignment="1">
      <alignment horizontal="center" vertical="center"/>
    </xf>
    <xf numFmtId="0" fontId="14" fillId="0" borderId="13" xfId="7" applyFont="1" applyBorder="1" applyAlignment="1">
      <alignment horizontal="left" vertical="center" wrapText="1"/>
    </xf>
    <xf numFmtId="0" fontId="14" fillId="0" borderId="13" xfId="7" applyFont="1" applyBorder="1" applyAlignment="1">
      <alignment vertical="center" wrapText="1"/>
    </xf>
    <xf numFmtId="3" fontId="14" fillId="0" borderId="13" xfId="7" applyNumberFormat="1" applyFont="1" applyBorder="1" applyAlignment="1">
      <alignment vertical="center"/>
    </xf>
    <xf numFmtId="0" fontId="15" fillId="0" borderId="13" xfId="7" applyFont="1" applyBorder="1" applyAlignment="1">
      <alignment vertical="center" wrapText="1"/>
    </xf>
    <xf numFmtId="3" fontId="15" fillId="0" borderId="13" xfId="7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41" fontId="14" fillId="0" borderId="13" xfId="0" applyNumberFormat="1" applyFont="1" applyBorder="1"/>
    <xf numFmtId="41" fontId="15" fillId="0" borderId="19" xfId="3" applyNumberFormat="1" applyFont="1" applyBorder="1" applyAlignment="1">
      <alignment horizontal="center" vertical="center"/>
    </xf>
    <xf numFmtId="41" fontId="14" fillId="0" borderId="19" xfId="0" applyNumberFormat="1" applyFont="1" applyBorder="1"/>
    <xf numFmtId="176" fontId="15" fillId="0" borderId="13" xfId="8" applyNumberFormat="1" applyFont="1" applyFill="1" applyBorder="1" applyAlignment="1">
      <alignment vertical="center" wrapText="1"/>
    </xf>
    <xf numFmtId="41" fontId="15" fillId="0" borderId="18" xfId="3" applyNumberFormat="1" applyFont="1" applyBorder="1" applyAlignment="1">
      <alignment horizontal="center" vertical="center"/>
    </xf>
    <xf numFmtId="41" fontId="15" fillId="0" borderId="18" xfId="2" applyNumberFormat="1" applyFont="1" applyFill="1" applyBorder="1" applyAlignment="1">
      <alignment vertical="center"/>
    </xf>
    <xf numFmtId="0" fontId="14" fillId="0" borderId="13" xfId="5" applyFont="1" applyBorder="1" applyAlignment="1">
      <alignment horizontal="center" vertical="center" wrapText="1"/>
    </xf>
    <xf numFmtId="0" fontId="14" fillId="0" borderId="13" xfId="3" quotePrefix="1" applyFont="1" applyBorder="1" applyAlignment="1">
      <alignment vertical="center" wrapText="1"/>
    </xf>
    <xf numFmtId="175" fontId="14" fillId="0" borderId="13" xfId="1" applyNumberFormat="1" applyFont="1" applyFill="1" applyBorder="1" applyAlignment="1" applyProtection="1">
      <alignment vertical="center" wrapText="1"/>
    </xf>
    <xf numFmtId="172" fontId="14" fillId="0" borderId="19" xfId="2" quotePrefix="1" applyNumberFormat="1" applyFont="1" applyFill="1" applyBorder="1" applyAlignment="1">
      <alignment horizontal="center" vertical="center"/>
    </xf>
    <xf numFmtId="0" fontId="14" fillId="0" borderId="19" xfId="3" applyFont="1" applyBorder="1" applyAlignment="1">
      <alignment horizontal="left" vertical="center" wrapText="1"/>
    </xf>
    <xf numFmtId="49" fontId="14" fillId="0" borderId="19" xfId="2" applyNumberFormat="1" applyFont="1" applyFill="1" applyBorder="1" applyAlignment="1">
      <alignment horizontal="center" vertical="center"/>
    </xf>
    <xf numFmtId="170" fontId="14" fillId="0" borderId="19" xfId="2" quotePrefix="1" applyNumberFormat="1" applyFont="1" applyFill="1" applyBorder="1" applyAlignment="1">
      <alignment horizontal="center" vertical="center"/>
    </xf>
    <xf numFmtId="41" fontId="14" fillId="0" borderId="19" xfId="2" applyNumberFormat="1" applyFont="1" applyFill="1" applyBorder="1" applyAlignment="1">
      <alignment vertical="center"/>
    </xf>
    <xf numFmtId="0" fontId="15" fillId="70" borderId="13" xfId="3" applyFont="1" applyFill="1" applyBorder="1" applyAlignment="1">
      <alignment horizontal="center" vertical="center"/>
    </xf>
    <xf numFmtId="0" fontId="15" fillId="70" borderId="13" xfId="3" applyFont="1" applyFill="1" applyBorder="1" applyAlignment="1">
      <alignment horizontal="left" vertical="center" wrapText="1"/>
    </xf>
    <xf numFmtId="49" fontId="15" fillId="70" borderId="13" xfId="3" applyNumberFormat="1" applyFont="1" applyFill="1" applyBorder="1" applyAlignment="1">
      <alignment horizontal="center" vertical="center"/>
    </xf>
    <xf numFmtId="170" fontId="15" fillId="70" borderId="13" xfId="3" applyNumberFormat="1" applyFont="1" applyFill="1" applyBorder="1" applyAlignment="1">
      <alignment horizontal="center" vertical="center"/>
    </xf>
    <xf numFmtId="37" fontId="15" fillId="70" borderId="13" xfId="3" applyNumberFormat="1" applyFont="1" applyFill="1" applyBorder="1" applyAlignment="1">
      <alignment horizontal="center" vertical="center"/>
    </xf>
    <xf numFmtId="41" fontId="15" fillId="70" borderId="13" xfId="3" applyNumberFormat="1" applyFont="1" applyFill="1" applyBorder="1" applyAlignment="1">
      <alignment horizontal="center" vertical="center"/>
    </xf>
    <xf numFmtId="0" fontId="15" fillId="70" borderId="13" xfId="6" quotePrefix="1" applyFont="1" applyFill="1" applyBorder="1" applyAlignment="1">
      <alignment horizontal="center" vertical="center"/>
    </xf>
    <xf numFmtId="0" fontId="15" fillId="70" borderId="13" xfId="6" applyFont="1" applyFill="1" applyBorder="1" applyAlignment="1">
      <alignment horizontal="left" vertical="center"/>
    </xf>
    <xf numFmtId="3" fontId="15" fillId="70" borderId="13" xfId="6" applyNumberFormat="1" applyFont="1" applyFill="1" applyBorder="1" applyAlignment="1">
      <alignment vertical="center"/>
    </xf>
    <xf numFmtId="174" fontId="15" fillId="70" borderId="13" xfId="4" applyNumberFormat="1" applyFont="1" applyFill="1" applyBorder="1" applyAlignment="1">
      <alignment horizontal="right" vertical="center"/>
    </xf>
    <xf numFmtId="3" fontId="14" fillId="70" borderId="13" xfId="2" applyNumberFormat="1" applyFont="1" applyFill="1" applyBorder="1" applyAlignment="1">
      <alignment horizontal="center" vertical="center" wrapText="1"/>
    </xf>
    <xf numFmtId="170" fontId="14" fillId="70" borderId="13" xfId="2" applyNumberFormat="1" applyFont="1" applyFill="1" applyBorder="1" applyAlignment="1">
      <alignment vertical="center" wrapText="1"/>
    </xf>
    <xf numFmtId="3" fontId="14" fillId="70" borderId="13" xfId="6" applyNumberFormat="1" applyFont="1" applyFill="1" applyBorder="1" applyAlignment="1">
      <alignment vertical="center"/>
    </xf>
    <xf numFmtId="174" fontId="14" fillId="70" borderId="13" xfId="4" applyNumberFormat="1" applyFont="1" applyFill="1" applyBorder="1" applyAlignment="1">
      <alignment horizontal="right" vertical="center"/>
    </xf>
    <xf numFmtId="41" fontId="14" fillId="70" borderId="13" xfId="6" applyNumberFormat="1" applyFont="1" applyFill="1" applyBorder="1" applyAlignment="1">
      <alignment vertical="center"/>
    </xf>
    <xf numFmtId="3" fontId="14" fillId="70" borderId="13" xfId="4" applyNumberFormat="1" applyFont="1" applyFill="1" applyBorder="1" applyAlignment="1">
      <alignment horizontal="right" vertical="center"/>
    </xf>
    <xf numFmtId="3" fontId="19" fillId="70" borderId="13" xfId="4" applyNumberFormat="1" applyFont="1" applyFill="1" applyBorder="1" applyAlignment="1">
      <alignment horizontal="right"/>
    </xf>
    <xf numFmtId="174" fontId="14" fillId="70" borderId="13" xfId="4" applyNumberFormat="1" applyFont="1" applyFill="1" applyBorder="1" applyAlignment="1">
      <alignment horizontal="right" vertical="center" wrapText="1"/>
    </xf>
    <xf numFmtId="3" fontId="20" fillId="70" borderId="13" xfId="4" applyNumberFormat="1" applyFont="1" applyFill="1" applyBorder="1" applyAlignment="1">
      <alignment horizontal="right"/>
    </xf>
    <xf numFmtId="3" fontId="14" fillId="70" borderId="13" xfId="2" quotePrefix="1" applyNumberFormat="1" applyFont="1" applyFill="1" applyBorder="1" applyAlignment="1">
      <alignment horizontal="center" vertical="center" wrapText="1"/>
    </xf>
    <xf numFmtId="3" fontId="19" fillId="70" borderId="13" xfId="4" applyNumberFormat="1" applyFont="1" applyFill="1" applyBorder="1" applyAlignment="1">
      <alignment horizontal="right" vertical="center"/>
    </xf>
    <xf numFmtId="0" fontId="223" fillId="0" borderId="0" xfId="1446" applyFont="1" applyAlignment="1">
      <alignment horizontal="right"/>
    </xf>
    <xf numFmtId="0" fontId="223" fillId="0" borderId="0" xfId="1446" applyFont="1"/>
    <xf numFmtId="173" fontId="15" fillId="0" borderId="61" xfId="4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222" fillId="0" borderId="0" xfId="1486" applyFont="1"/>
    <xf numFmtId="0" fontId="224" fillId="0" borderId="0" xfId="1486" applyFont="1" applyAlignment="1">
      <alignment horizontal="right" vertical="center"/>
    </xf>
    <xf numFmtId="0" fontId="86" fillId="0" borderId="0" xfId="1486" applyFont="1" applyAlignment="1">
      <alignment vertical="center"/>
    </xf>
    <xf numFmtId="0" fontId="222" fillId="0" borderId="0" xfId="1486" applyFont="1" applyAlignment="1">
      <alignment vertical="center" wrapText="1"/>
    </xf>
    <xf numFmtId="0" fontId="222" fillId="0" borderId="0" xfId="1486" applyFont="1" applyAlignment="1">
      <alignment horizontal="center" vertical="center" wrapText="1"/>
    </xf>
    <xf numFmtId="0" fontId="15" fillId="0" borderId="0" xfId="1486" applyFont="1" applyAlignment="1">
      <alignment horizontal="center" vertical="center" wrapText="1"/>
    </xf>
    <xf numFmtId="0" fontId="15" fillId="0" borderId="17" xfId="1486" applyFont="1" applyBorder="1" applyAlignment="1">
      <alignment horizontal="right" vertical="center" wrapText="1"/>
    </xf>
    <xf numFmtId="3" fontId="15" fillId="0" borderId="17" xfId="1486" applyNumberFormat="1" applyFont="1" applyBorder="1" applyAlignment="1">
      <alignment horizontal="left" vertical="center"/>
    </xf>
    <xf numFmtId="3" fontId="15" fillId="0" borderId="17" xfId="1486" applyNumberFormat="1" applyFont="1" applyBorder="1" applyAlignment="1">
      <alignment horizontal="right" vertical="center"/>
    </xf>
    <xf numFmtId="3" fontId="15" fillId="0" borderId="0" xfId="1486" applyNumberFormat="1" applyFont="1" applyAlignment="1">
      <alignment horizontal="center" vertical="center" wrapText="1"/>
    </xf>
    <xf numFmtId="3" fontId="86" fillId="0" borderId="0" xfId="1486" applyNumberFormat="1" applyFont="1" applyAlignment="1">
      <alignment vertical="center"/>
    </xf>
    <xf numFmtId="0" fontId="222" fillId="0" borderId="0" xfId="1486" applyFont="1" applyAlignment="1">
      <alignment vertical="center"/>
    </xf>
    <xf numFmtId="0" fontId="19" fillId="0" borderId="0" xfId="1486" applyFont="1" applyAlignment="1">
      <alignment vertical="center"/>
    </xf>
    <xf numFmtId="3" fontId="19" fillId="0" borderId="0" xfId="1486" applyNumberFormat="1" applyFont="1" applyAlignment="1">
      <alignment vertical="center"/>
    </xf>
    <xf numFmtId="0" fontId="15" fillId="0" borderId="1" xfId="1486" applyFont="1" applyBorder="1" applyAlignment="1">
      <alignment horizontal="center" vertical="center" wrapText="1"/>
    </xf>
    <xf numFmtId="0" fontId="221" fillId="0" borderId="0" xfId="1486" applyFont="1" applyAlignment="1">
      <alignment horizontal="center" vertical="center" wrapText="1"/>
    </xf>
    <xf numFmtId="0" fontId="14" fillId="0" borderId="66" xfId="1486" applyFont="1" applyBorder="1" applyAlignment="1">
      <alignment horizontal="center" vertical="center"/>
    </xf>
    <xf numFmtId="0" fontId="14" fillId="71" borderId="66" xfId="0" applyFont="1" applyFill="1" applyBorder="1" applyAlignment="1">
      <alignment horizontal="left" vertical="center"/>
    </xf>
    <xf numFmtId="3" fontId="14" fillId="0" borderId="66" xfId="1486" applyNumberFormat="1" applyFont="1" applyBorder="1" applyAlignment="1">
      <alignment horizontal="right" vertical="center"/>
    </xf>
    <xf numFmtId="0" fontId="14" fillId="71" borderId="66" xfId="0" applyFont="1" applyFill="1" applyBorder="1" applyAlignment="1">
      <alignment horizontal="left" vertical="center" wrapText="1"/>
    </xf>
    <xf numFmtId="3" fontId="14" fillId="0" borderId="66" xfId="1486" applyNumberFormat="1" applyFont="1" applyBorder="1" applyAlignment="1">
      <alignment horizontal="right"/>
    </xf>
    <xf numFmtId="0" fontId="14" fillId="0" borderId="67" xfId="1486" applyFont="1" applyBorder="1" applyAlignment="1">
      <alignment horizontal="center" vertical="center"/>
    </xf>
    <xf numFmtId="0" fontId="14" fillId="71" borderId="67" xfId="0" applyFont="1" applyFill="1" applyBorder="1" applyAlignment="1">
      <alignment horizontal="left" vertical="center" wrapText="1"/>
    </xf>
    <xf numFmtId="3" fontId="14" fillId="0" borderId="67" xfId="1486" applyNumberFormat="1" applyFont="1" applyBorder="1" applyAlignment="1">
      <alignment horizontal="right"/>
    </xf>
    <xf numFmtId="3" fontId="14" fillId="0" borderId="67" xfId="1486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 applyAlignment="1">
      <alignment vertical="center"/>
    </xf>
    <xf numFmtId="0" fontId="225" fillId="0" borderId="0" xfId="0" applyFont="1"/>
    <xf numFmtId="3" fontId="11" fillId="0" borderId="0" xfId="0" applyNumberFormat="1" applyFont="1"/>
    <xf numFmtId="0" fontId="22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8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15" fillId="0" borderId="61" xfId="0" applyNumberFormat="1" applyFont="1" applyBorder="1" applyAlignment="1">
      <alignment horizontal="right" vertical="center" wrapText="1"/>
    </xf>
    <xf numFmtId="3" fontId="8" fillId="0" borderId="61" xfId="0" applyNumberFormat="1" applyFont="1" applyBorder="1" applyAlignment="1">
      <alignment horizontal="right" vertical="center" wrapText="1"/>
    </xf>
    <xf numFmtId="9" fontId="8" fillId="0" borderId="61" xfId="2267" applyFont="1" applyFill="1" applyBorder="1" applyAlignment="1">
      <alignment horizontal="righ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0" xfId="0" applyFont="1" applyBorder="1" applyAlignment="1">
      <alignment vertical="center" wrapText="1"/>
    </xf>
    <xf numFmtId="3" fontId="14" fillId="0" borderId="66" xfId="4" applyNumberFormat="1" applyFont="1" applyFill="1" applyBorder="1" applyAlignment="1">
      <alignment vertical="center" wrapText="1"/>
    </xf>
    <xf numFmtId="3" fontId="14" fillId="0" borderId="66" xfId="0" applyNumberFormat="1" applyFont="1" applyBorder="1" applyAlignment="1">
      <alignment vertical="center" wrapText="1"/>
    </xf>
    <xf numFmtId="3" fontId="14" fillId="0" borderId="61" xfId="0" applyNumberFormat="1" applyFont="1" applyBorder="1" applyAlignment="1">
      <alignment vertical="center" wrapText="1"/>
    </xf>
    <xf numFmtId="3" fontId="9" fillId="0" borderId="66" xfId="4" applyNumberFormat="1" applyFont="1" applyFill="1" applyBorder="1" applyAlignment="1">
      <alignment horizontal="right" vertical="center" wrapText="1"/>
    </xf>
    <xf numFmtId="3" fontId="9" fillId="0" borderId="66" xfId="0" applyNumberFormat="1" applyFont="1" applyBorder="1" applyAlignment="1">
      <alignment horizontal="right" vertical="center" wrapText="1"/>
    </xf>
    <xf numFmtId="3" fontId="218" fillId="0" borderId="66" xfId="0" applyNumberFormat="1" applyFont="1" applyBorder="1" applyAlignment="1">
      <alignment horizontal="right" vertical="center" wrapText="1"/>
    </xf>
    <xf numFmtId="3" fontId="9" fillId="0" borderId="66" xfId="0" applyNumberFormat="1" applyFont="1" applyBorder="1" applyAlignment="1">
      <alignment vertical="center" wrapText="1"/>
    </xf>
    <xf numFmtId="9" fontId="9" fillId="0" borderId="61" xfId="2267" applyFont="1" applyFill="1" applyBorder="1" applyAlignment="1">
      <alignment horizontal="right" vertical="center" wrapText="1"/>
    </xf>
    <xf numFmtId="0" fontId="9" fillId="0" borderId="66" xfId="0" applyFont="1" applyBorder="1" applyAlignment="1">
      <alignment vertical="center" wrapText="1"/>
    </xf>
    <xf numFmtId="3" fontId="9" fillId="0" borderId="61" xfId="0" applyNumberFormat="1" applyFont="1" applyBorder="1" applyAlignment="1">
      <alignment vertical="center" wrapText="1"/>
    </xf>
    <xf numFmtId="9" fontId="9" fillId="0" borderId="62" xfId="2267" applyFont="1" applyFill="1" applyBorder="1" applyAlignment="1">
      <alignment horizontal="right" vertical="center" wrapText="1"/>
    </xf>
    <xf numFmtId="3" fontId="14" fillId="0" borderId="60" xfId="0" applyNumberFormat="1" applyFont="1" applyBorder="1" applyAlignment="1">
      <alignment vertical="center" wrapText="1"/>
    </xf>
    <xf numFmtId="3" fontId="9" fillId="0" borderId="60" xfId="0" applyNumberFormat="1" applyFont="1" applyBorder="1" applyAlignment="1">
      <alignment vertical="center" wrapText="1"/>
    </xf>
    <xf numFmtId="9" fontId="8" fillId="0" borderId="63" xfId="2267" applyFont="1" applyFill="1" applyBorder="1" applyAlignment="1">
      <alignment horizontal="right" vertical="center" wrapText="1"/>
    </xf>
    <xf numFmtId="0" fontId="8" fillId="0" borderId="60" xfId="0" applyFont="1" applyBorder="1" applyAlignment="1">
      <alignment vertical="center" wrapText="1"/>
    </xf>
    <xf numFmtId="0" fontId="219" fillId="0" borderId="0" xfId="0" applyFont="1"/>
    <xf numFmtId="0" fontId="9" fillId="0" borderId="67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3" fontId="14" fillId="0" borderId="67" xfId="4" applyNumberFormat="1" applyFont="1" applyFill="1" applyBorder="1" applyAlignment="1">
      <alignment vertical="center" wrapText="1"/>
    </xf>
    <xf numFmtId="3" fontId="14" fillId="0" borderId="67" xfId="0" applyNumberFormat="1" applyFont="1" applyBorder="1" applyAlignment="1">
      <alignment vertical="center" wrapText="1"/>
    </xf>
    <xf numFmtId="3" fontId="9" fillId="0" borderId="67" xfId="4" applyNumberFormat="1" applyFont="1" applyFill="1" applyBorder="1" applyAlignment="1">
      <alignment vertical="center" wrapText="1"/>
    </xf>
    <xf numFmtId="3" fontId="9" fillId="0" borderId="67" xfId="0" applyNumberFormat="1" applyFont="1" applyBorder="1" applyAlignment="1">
      <alignment vertical="center" wrapText="1"/>
    </xf>
    <xf numFmtId="9" fontId="9" fillId="0" borderId="64" xfId="2267" applyFont="1" applyFill="1" applyBorder="1" applyAlignment="1">
      <alignment horizontal="right" vertical="center" wrapText="1"/>
    </xf>
    <xf numFmtId="9" fontId="9" fillId="0" borderId="65" xfId="2267" applyFont="1" applyFill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168" fontId="6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170" fontId="14" fillId="0" borderId="1" xfId="2" applyNumberFormat="1" applyFont="1" applyFill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/>
    </xf>
    <xf numFmtId="0" fontId="14" fillId="0" borderId="15" xfId="5" applyFont="1" applyBorder="1" applyAlignment="1">
      <alignment horizontal="center"/>
    </xf>
    <xf numFmtId="0" fontId="14" fillId="0" borderId="16" xfId="5" applyFont="1" applyBorder="1" applyAlignment="1">
      <alignment horizontal="center"/>
    </xf>
    <xf numFmtId="0" fontId="14" fillId="0" borderId="1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49" fontId="14" fillId="0" borderId="1" xfId="3" applyNumberFormat="1" applyFont="1" applyBorder="1" applyAlignment="1">
      <alignment horizontal="center" vertical="center"/>
    </xf>
    <xf numFmtId="0" fontId="14" fillId="0" borderId="1" xfId="5" applyFont="1" applyBorder="1" applyAlignment="1">
      <alignment horizontal="center"/>
    </xf>
    <xf numFmtId="0" fontId="217" fillId="0" borderId="1" xfId="0" applyFont="1" applyBorder="1" applyAlignment="1">
      <alignment horizontal="center" vertical="center" wrapText="1"/>
    </xf>
    <xf numFmtId="0" fontId="116" fillId="0" borderId="1" xfId="0" applyFont="1" applyBorder="1" applyAlignment="1">
      <alignment horizontal="center" vertical="center"/>
    </xf>
    <xf numFmtId="0" fontId="2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8" fillId="0" borderId="1" xfId="0" applyFont="1" applyBorder="1" applyAlignment="1">
      <alignment horizontal="center" vertical="center" wrapText="1"/>
    </xf>
    <xf numFmtId="0" fontId="15" fillId="0" borderId="1" xfId="1486" applyFont="1" applyBorder="1" applyAlignment="1">
      <alignment horizontal="center" vertical="center" wrapText="1"/>
    </xf>
    <xf numFmtId="0" fontId="221" fillId="0" borderId="0" xfId="1486" applyFont="1" applyAlignment="1">
      <alignment horizontal="center" vertical="center" wrapText="1"/>
    </xf>
    <xf numFmtId="0" fontId="223" fillId="0" borderId="0" xfId="0" applyFont="1" applyAlignment="1">
      <alignment horizontal="center"/>
    </xf>
    <xf numFmtId="0" fontId="222" fillId="0" borderId="0" xfId="1486" applyFont="1" applyAlignment="1">
      <alignment horizontal="left" vertical="center" wrapText="1"/>
    </xf>
    <xf numFmtId="0" fontId="15" fillId="0" borderId="1" xfId="1486" applyFont="1" applyBorder="1" applyAlignment="1">
      <alignment horizontal="center" vertical="center"/>
    </xf>
  </cellXfs>
  <cellStyles count="2269">
    <cellStyle name="_x0001_" xfId="9" xr:uid="{00000000-0005-0000-0000-000000000000}"/>
    <cellStyle name="          _x000d__x000a_shell=progman.exe_x000d__x000a_m" xfId="10" xr:uid="{00000000-0005-0000-0000-000001000000}"/>
    <cellStyle name="#,##0" xfId="11" xr:uid="{00000000-0005-0000-0000-000002000000}"/>
    <cellStyle name="#,##0 2" xfId="12" xr:uid="{00000000-0005-0000-0000-000003000000}"/>
    <cellStyle name="#,##0 2 2" xfId="13" xr:uid="{00000000-0005-0000-0000-000004000000}"/>
    <cellStyle name="#,##0 3" xfId="14" xr:uid="{00000000-0005-0000-0000-000005000000}"/>
    <cellStyle name="#,##0 3 2" xfId="15" xr:uid="{00000000-0005-0000-0000-000006000000}"/>
    <cellStyle name="#,##0 4" xfId="16" xr:uid="{00000000-0005-0000-0000-000007000000}"/>
    <cellStyle name="." xfId="17" xr:uid="{00000000-0005-0000-0000-000008000000}"/>
    <cellStyle name=". 2" xfId="18" xr:uid="{00000000-0005-0000-0000-000009000000}"/>
    <cellStyle name="._Book1" xfId="19" xr:uid="{00000000-0005-0000-0000-00000A000000}"/>
    <cellStyle name="._VBPL kiểm toán Đầu tư XDCB 2010" xfId="20" xr:uid="{00000000-0005-0000-0000-00000B000000}"/>
    <cellStyle name="._VBPL kiểm toán Đầu tư XDCB 2010 2" xfId="21" xr:uid="{00000000-0005-0000-0000-00000C000000}"/>
    <cellStyle name=".d©y" xfId="22" xr:uid="{00000000-0005-0000-0000-00000D000000}"/>
    <cellStyle name="??" xfId="23" xr:uid="{00000000-0005-0000-0000-00000E000000}"/>
    <cellStyle name="?? [ - ??1" xfId="24" xr:uid="{00000000-0005-0000-0000-00000F000000}"/>
    <cellStyle name="?? [ - ??2" xfId="25" xr:uid="{00000000-0005-0000-0000-000010000000}"/>
    <cellStyle name="?? [ - ??3" xfId="26" xr:uid="{00000000-0005-0000-0000-000011000000}"/>
    <cellStyle name="?? [ - ??4" xfId="27" xr:uid="{00000000-0005-0000-0000-000012000000}"/>
    <cellStyle name="?? [ - ??5" xfId="28" xr:uid="{00000000-0005-0000-0000-000013000000}"/>
    <cellStyle name="?? [ - ??6" xfId="29" xr:uid="{00000000-0005-0000-0000-000014000000}"/>
    <cellStyle name="?? [ - ??7" xfId="30" xr:uid="{00000000-0005-0000-0000-000015000000}"/>
    <cellStyle name="?? [ - ??8" xfId="31" xr:uid="{00000000-0005-0000-0000-000016000000}"/>
    <cellStyle name="?? [0.00]_        " xfId="32" xr:uid="{00000000-0005-0000-0000-000017000000}"/>
    <cellStyle name="?? [0]" xfId="33" xr:uid="{00000000-0005-0000-0000-000018000000}"/>
    <cellStyle name="?_x001d_??%U©÷u&amp;H©÷9_x0008_? s_x000a__x0007__x0001__x0001_" xfId="34" xr:uid="{00000000-0005-0000-0000-000019000000}"/>
    <cellStyle name="?_x001d_??%U©÷u&amp;H©÷9_x0008_?_x0009_s_x000a__x0007__x0001__x0001_" xfId="35" xr:uid="{00000000-0005-0000-0000-00001A000000}"/>
    <cellStyle name="???? [0.00]_      " xfId="36" xr:uid="{00000000-0005-0000-0000-00001B000000}"/>
    <cellStyle name="??????" xfId="37" xr:uid="{00000000-0005-0000-0000-00001C000000}"/>
    <cellStyle name="??????????????????? [0]_FTC_OFFER" xfId="38" xr:uid="{00000000-0005-0000-0000-00001D000000}"/>
    <cellStyle name="???????????????????_FTC_OFFER" xfId="39" xr:uid="{00000000-0005-0000-0000-00001E000000}"/>
    <cellStyle name="????_      " xfId="40" xr:uid="{00000000-0005-0000-0000-00001F000000}"/>
    <cellStyle name="???[0]_?? DI" xfId="41" xr:uid="{00000000-0005-0000-0000-000020000000}"/>
    <cellStyle name="???_?? DI" xfId="42" xr:uid="{00000000-0005-0000-0000-000021000000}"/>
    <cellStyle name="??[0]_BRE" xfId="43" xr:uid="{00000000-0005-0000-0000-000022000000}"/>
    <cellStyle name="??_      " xfId="44" xr:uid="{00000000-0005-0000-0000-000023000000}"/>
    <cellStyle name="??A? [0]_laroux_1_¢¬???¢â? " xfId="45" xr:uid="{00000000-0005-0000-0000-000024000000}"/>
    <cellStyle name="??A?_laroux_1_¢¬???¢â? " xfId="46" xr:uid="{00000000-0005-0000-0000-000025000000}"/>
    <cellStyle name="?¡±¢¥?_?¨ù??¢´¢¥_¢¬???¢â? " xfId="47" xr:uid="{00000000-0005-0000-0000-000026000000}"/>
    <cellStyle name="?ðÇ%U?&amp;H?_x0008_?s_x000a__x0007__x0001__x0001_" xfId="48" xr:uid="{00000000-0005-0000-0000-000027000000}"/>
    <cellStyle name="[0]_Chi phÝ kh¸c_V" xfId="49" xr:uid="{00000000-0005-0000-0000-000028000000}"/>
    <cellStyle name="_1 TONG HOP - CA NA" xfId="50" xr:uid="{00000000-0005-0000-0000-000029000000}"/>
    <cellStyle name="_130307 So sanh thuc hien 2012 - du toan 2012 moi (pan khac)" xfId="51" xr:uid="{00000000-0005-0000-0000-00002A000000}"/>
    <cellStyle name="_130313 Mau  bieu bao cao nguon luc cua dia phuong sua" xfId="52" xr:uid="{00000000-0005-0000-0000-00002B000000}"/>
    <cellStyle name="_130818 Tong hop Danh gia thu 2013" xfId="53" xr:uid="{00000000-0005-0000-0000-00002C000000}"/>
    <cellStyle name="_130818 Tong hop Danh gia thu 2013_140921 bu giam thu ND 209" xfId="54" xr:uid="{00000000-0005-0000-0000-00002D000000}"/>
    <cellStyle name="_130818 Tong hop Danh gia thu 2013_140921 bu giam thu ND 209_Phu luc so 5 - sua ngay 04-01" xfId="55" xr:uid="{00000000-0005-0000-0000-00002E000000}"/>
    <cellStyle name="_Bang Chi tieu (2)" xfId="56" xr:uid="{00000000-0005-0000-0000-00002F000000}"/>
    <cellStyle name="_BAO GIA NGAY 24-10-08 (co dam)" xfId="57" xr:uid="{00000000-0005-0000-0000-000030000000}"/>
    <cellStyle name="_Bao gia TB Kon Dao 2010" xfId="58" xr:uid="{00000000-0005-0000-0000-000031000000}"/>
    <cellStyle name="_Biểu KH 5 năm gửi UB sửa biểu VHXH" xfId="59" xr:uid="{00000000-0005-0000-0000-000034000000}"/>
    <cellStyle name="_Bieu tong hop nhu cau ung_Mien Trung" xfId="60" xr:uid="{00000000-0005-0000-0000-000032000000}"/>
    <cellStyle name="_Bieu ung von 2011 NSNN - TPCP vung DBSClong (10-6-2010)" xfId="61" xr:uid="{00000000-0005-0000-0000-000033000000}"/>
    <cellStyle name="_Book1" xfId="62" xr:uid="{00000000-0005-0000-0000-000035000000}"/>
    <cellStyle name="_Book1_1" xfId="63" xr:uid="{00000000-0005-0000-0000-000036000000}"/>
    <cellStyle name="_Book1_2" xfId="64" xr:uid="{00000000-0005-0000-0000-000037000000}"/>
    <cellStyle name="_Book1_BC-QT-WB-dthao" xfId="65" xr:uid="{00000000-0005-0000-0000-000038000000}"/>
    <cellStyle name="_Book1_Book1" xfId="66" xr:uid="{00000000-0005-0000-0000-000039000000}"/>
    <cellStyle name="_Book1_DT truong thinh phu" xfId="67" xr:uid="{00000000-0005-0000-0000-00003A000000}"/>
    <cellStyle name="_Book1_Kh ql62 (2010) 11-09" xfId="68" xr:uid="{00000000-0005-0000-0000-00003C000000}"/>
    <cellStyle name="_Book1_khoiluongbdacdoa" xfId="69" xr:uid="{00000000-0005-0000-0000-00003D000000}"/>
    <cellStyle name="_Book1_Kiem Tra Don Gia" xfId="70" xr:uid="{00000000-0005-0000-0000-00003B000000}"/>
    <cellStyle name="_Book1_TH KHAI TOAN THU THIEM cac tuyen TT noi" xfId="71" xr:uid="{00000000-0005-0000-0000-00003E000000}"/>
    <cellStyle name="_C.cong+B.luong-Sanluong" xfId="72" xr:uid="{00000000-0005-0000-0000-00003F000000}"/>
    <cellStyle name="_DG 2012-DT2013 - Theo sac thue -sua" xfId="73" xr:uid="{00000000-0005-0000-0000-000040000000}"/>
    <cellStyle name="_DG 2012-DT2013 - Theo sac thue -sua_27-8Tong hop PA uoc 2012-DT 2013 -PA 420.000 ty-490.000 ty chuyen doi" xfId="74" xr:uid="{00000000-0005-0000-0000-000041000000}"/>
    <cellStyle name="_DO-D1500-KHONG CO TRONG DT" xfId="75" xr:uid="{00000000-0005-0000-0000-000042000000}"/>
    <cellStyle name="_DT truong thinh phu" xfId="76" xr:uid="{00000000-0005-0000-0000-000043000000}"/>
    <cellStyle name="_DTDT BL-DL" xfId="77" xr:uid="{00000000-0005-0000-0000-000044000000}"/>
    <cellStyle name="_DTDT BL-DL 2" xfId="78" xr:uid="{00000000-0005-0000-0000-000045000000}"/>
    <cellStyle name="_du toan lan 3" xfId="79" xr:uid="{00000000-0005-0000-0000-000046000000}"/>
    <cellStyle name="_Duyet TK thay đôi" xfId="80" xr:uid="{00000000-0005-0000-0000-000047000000}"/>
    <cellStyle name="_GOITHAUSO2" xfId="81" xr:uid="{00000000-0005-0000-0000-000048000000}"/>
    <cellStyle name="_GOITHAUSO3" xfId="82" xr:uid="{00000000-0005-0000-0000-000049000000}"/>
    <cellStyle name="_GOITHAUSO4" xfId="83" xr:uid="{00000000-0005-0000-0000-00004A000000}"/>
    <cellStyle name="_GTXD GOI 2" xfId="84" xr:uid="{00000000-0005-0000-0000-00004B000000}"/>
    <cellStyle name="_GTXD GOI1" xfId="85" xr:uid="{00000000-0005-0000-0000-00004C000000}"/>
    <cellStyle name="_GTXD GOI3" xfId="86" xr:uid="{00000000-0005-0000-0000-00004D000000}"/>
    <cellStyle name="_HaHoa_TDT_DienCSang" xfId="87" xr:uid="{00000000-0005-0000-0000-00004E000000}"/>
    <cellStyle name="_HaHoa19-5-07" xfId="88" xr:uid="{00000000-0005-0000-0000-00004F000000}"/>
    <cellStyle name="_Huong CHI tieu Nhiem vu CTMTQG 2014(1)" xfId="89" xr:uid="{00000000-0005-0000-0000-000050000000}"/>
    <cellStyle name="_Kh ql62 (2010) 11-09" xfId="90" xr:uid="{00000000-0005-0000-0000-0000EE010000}"/>
    <cellStyle name="_KH.DTC.gd2016-2020 tinh (T2-2015)" xfId="91" xr:uid="{00000000-0005-0000-0000-0000EF010000}"/>
    <cellStyle name="_khoiluongbdacdoa" xfId="92" xr:uid="{00000000-0005-0000-0000-0000F0010000}"/>
    <cellStyle name="_Kiem Tra Don Gia" xfId="93" xr:uid="{00000000-0005-0000-0000-000051000000}"/>
    <cellStyle name="_KT (2)" xfId="94" xr:uid="{00000000-0005-0000-0000-000052000000}"/>
    <cellStyle name="_KT (2)_1" xfId="95" xr:uid="{00000000-0005-0000-0000-000053000000}"/>
    <cellStyle name="_KT (2)_1_Book1" xfId="96" xr:uid="{00000000-0005-0000-0000-000054000000}"/>
    <cellStyle name="_KT (2)_1_Lora-tungchau" xfId="97" xr:uid="{00000000-0005-0000-0000-000055000000}"/>
    <cellStyle name="_KT (2)_1_Qt-HT3PQ1(CauKho)" xfId="98" xr:uid="{00000000-0005-0000-0000-000056000000}"/>
    <cellStyle name="_KT (2)_1_Qt-HT3PQ1(CauKho)_Book1" xfId="99" xr:uid="{00000000-0005-0000-0000-000057000000}"/>
    <cellStyle name="_KT (2)_1_Qt-HT3PQ1(CauKho)_Don gia quy 3 nam 2003 - Ban Dien Luc" xfId="100" xr:uid="{00000000-0005-0000-0000-000058000000}"/>
    <cellStyle name="_KT (2)_1_Qt-HT3PQ1(CauKho)_Kiem Tra Don Gia" xfId="101" xr:uid="{00000000-0005-0000-0000-000059000000}"/>
    <cellStyle name="_KT (2)_1_Qt-HT3PQ1(CauKho)_NC-VL2-2003" xfId="102" xr:uid="{00000000-0005-0000-0000-00005A000000}"/>
    <cellStyle name="_KT (2)_1_Qt-HT3PQ1(CauKho)_NC-VL2-2003_1" xfId="103" xr:uid="{00000000-0005-0000-0000-00005B000000}"/>
    <cellStyle name="_KT (2)_1_Qt-HT3PQ1(CauKho)_XL4Test5" xfId="104" xr:uid="{00000000-0005-0000-0000-00005C000000}"/>
    <cellStyle name="_KT (2)_1_quy luong con lai nam 2004" xfId="105" xr:uid="{00000000-0005-0000-0000-00005D000000}"/>
    <cellStyle name="_KT (2)_1_" xfId="106" xr:uid="{00000000-0005-0000-0000-00005E000000}"/>
    <cellStyle name="_KT (2)_2" xfId="107" xr:uid="{00000000-0005-0000-0000-00005F000000}"/>
    <cellStyle name="_KT (2)_2_Book1" xfId="108" xr:uid="{00000000-0005-0000-0000-000060000000}"/>
    <cellStyle name="_KT (2)_2_DTDuong dong tien -sua tham tra 2009 - luong 650" xfId="109" xr:uid="{00000000-0005-0000-0000-000061000000}"/>
    <cellStyle name="_KT (2)_2_quy luong con lai nam 2004" xfId="110" xr:uid="{00000000-0005-0000-0000-000062000000}"/>
    <cellStyle name="_KT (2)_2_TG-TH" xfId="111" xr:uid="{00000000-0005-0000-0000-000063000000}"/>
    <cellStyle name="_KT (2)_2_TG-TH_BANG TONG HOP TINH HINH THANH QUYET TOAN (MOI I)" xfId="112" xr:uid="{00000000-0005-0000-0000-000064000000}"/>
    <cellStyle name="_KT (2)_2_TG-TH_BAO CAO KLCT PT2000" xfId="113" xr:uid="{00000000-0005-0000-0000-000065000000}"/>
    <cellStyle name="_KT (2)_2_TG-TH_BAO CAO PT2000" xfId="114" xr:uid="{00000000-0005-0000-0000-000066000000}"/>
    <cellStyle name="_KT (2)_2_TG-TH_BAO CAO PT2000_Book1" xfId="115" xr:uid="{00000000-0005-0000-0000-000067000000}"/>
    <cellStyle name="_KT (2)_2_TG-TH_Bao cao XDCB 2001 - T11 KH dieu chinh 20-11-THAI" xfId="116" xr:uid="{00000000-0005-0000-0000-000068000000}"/>
    <cellStyle name="_KT (2)_2_TG-TH_BAO GIA NGAY 24-10-08 (co dam)" xfId="117" xr:uid="{00000000-0005-0000-0000-000069000000}"/>
    <cellStyle name="_KT (2)_2_TG-TH_Biểu KH 5 năm gửi UB sửa biểu VHXH" xfId="118" xr:uid="{00000000-0005-0000-0000-00006A000000}"/>
    <cellStyle name="_KT (2)_2_TG-TH_Book1" xfId="119" xr:uid="{00000000-0005-0000-0000-00006B000000}"/>
    <cellStyle name="_KT (2)_2_TG-TH_Book1_1" xfId="120" xr:uid="{00000000-0005-0000-0000-00006C000000}"/>
    <cellStyle name="_KT (2)_2_TG-TH_Book1_1_Book1" xfId="121" xr:uid="{00000000-0005-0000-0000-00006D000000}"/>
    <cellStyle name="_KT (2)_2_TG-TH_Book1_1_DanhMucDonGiaVTTB_Dien_TAM" xfId="122" xr:uid="{00000000-0005-0000-0000-00006E000000}"/>
    <cellStyle name="_KT (2)_2_TG-TH_Book1_1_khoiluongbdacdoa" xfId="123" xr:uid="{00000000-0005-0000-0000-00006F000000}"/>
    <cellStyle name="_KT (2)_2_TG-TH_Book1_2" xfId="124" xr:uid="{00000000-0005-0000-0000-000070000000}"/>
    <cellStyle name="_KT (2)_2_TG-TH_Book1_2_Book1" xfId="125" xr:uid="{00000000-0005-0000-0000-000071000000}"/>
    <cellStyle name="_KT (2)_2_TG-TH_Book1_3" xfId="126" xr:uid="{00000000-0005-0000-0000-000072000000}"/>
    <cellStyle name="_KT (2)_2_TG-TH_Book1_3_Book1" xfId="127" xr:uid="{00000000-0005-0000-0000-000073000000}"/>
    <cellStyle name="_KT (2)_2_TG-TH_Book1_3_DT truong thinh phu" xfId="128" xr:uid="{00000000-0005-0000-0000-000074000000}"/>
    <cellStyle name="_KT (2)_2_TG-TH_Book1_3_XL4Test5" xfId="129" xr:uid="{00000000-0005-0000-0000-000075000000}"/>
    <cellStyle name="_KT (2)_2_TG-TH_Book1_4" xfId="130" xr:uid="{00000000-0005-0000-0000-000076000000}"/>
    <cellStyle name="_KT (2)_2_TG-TH_Book1_Book1" xfId="131" xr:uid="{00000000-0005-0000-0000-000077000000}"/>
    <cellStyle name="_KT (2)_2_TG-TH_Book1_DanhMucDonGiaVTTB_Dien_TAM" xfId="132" xr:uid="{00000000-0005-0000-0000-000078000000}"/>
    <cellStyle name="_KT (2)_2_TG-TH_Book1_khoiluongbdacdoa" xfId="133" xr:uid="{00000000-0005-0000-0000-00007A000000}"/>
    <cellStyle name="_KT (2)_2_TG-TH_Book1_Kiem Tra Don Gia" xfId="134" xr:uid="{00000000-0005-0000-0000-000079000000}"/>
    <cellStyle name="_KT (2)_2_TG-TH_Book1_Tong hop 3 tinh (11_5)-TTH-QN-QT" xfId="135" xr:uid="{00000000-0005-0000-0000-00007B000000}"/>
    <cellStyle name="_KT (2)_2_TG-TH_Book1_" xfId="136" xr:uid="{00000000-0005-0000-0000-00007C000000}"/>
    <cellStyle name="_KT (2)_2_TG-TH_CAU Khanh Nam(Thi Cong)" xfId="137" xr:uid="{00000000-0005-0000-0000-00007D000000}"/>
    <cellStyle name="_KT (2)_2_TG-TH_DAU NOI PL-CL TAI PHU LAMHC" xfId="138" xr:uid="{00000000-0005-0000-0000-00007E000000}"/>
    <cellStyle name="_KT (2)_2_TG-TH_Dcdtoan-bcnckt " xfId="139" xr:uid="{00000000-0005-0000-0000-00007F000000}"/>
    <cellStyle name="_KT (2)_2_TG-TH_DN_MTP" xfId="140" xr:uid="{00000000-0005-0000-0000-000080000000}"/>
    <cellStyle name="_KT (2)_2_TG-TH_Dongia2-2003" xfId="141" xr:uid="{00000000-0005-0000-0000-000081000000}"/>
    <cellStyle name="_KT (2)_2_TG-TH_Dongia2-2003_DT truong thinh phu" xfId="142" xr:uid="{00000000-0005-0000-0000-000082000000}"/>
    <cellStyle name="_KT (2)_2_TG-TH_DT truong thinh phu" xfId="143" xr:uid="{00000000-0005-0000-0000-000083000000}"/>
    <cellStyle name="_KT (2)_2_TG-TH_DTCDT MR.2N110.HOCMON.TDTOAN.CCUNG" xfId="144" xr:uid="{00000000-0005-0000-0000-000084000000}"/>
    <cellStyle name="_KT (2)_2_TG-TH_DTDuong dong tien -sua tham tra 2009 - luong 650" xfId="145" xr:uid="{00000000-0005-0000-0000-000085000000}"/>
    <cellStyle name="_KT (2)_2_TG-TH_DU TRU VAT TU" xfId="146" xr:uid="{00000000-0005-0000-0000-000086000000}"/>
    <cellStyle name="_KT (2)_2_TG-TH_khoiluongbdacdoa" xfId="147" xr:uid="{00000000-0005-0000-0000-000088000000}"/>
    <cellStyle name="_KT (2)_2_TG-TH_Kiem Tra Don Gia" xfId="148" xr:uid="{00000000-0005-0000-0000-000087000000}"/>
    <cellStyle name="_KT (2)_2_TG-TH_Lora-tungchau" xfId="149" xr:uid="{00000000-0005-0000-0000-000089000000}"/>
    <cellStyle name="_KT (2)_2_TG-TH_moi" xfId="150" xr:uid="{00000000-0005-0000-0000-00008A000000}"/>
    <cellStyle name="_KT (2)_2_TG-TH_PGIA-phieu tham tra Kho bac" xfId="151" xr:uid="{00000000-0005-0000-0000-00008B000000}"/>
    <cellStyle name="_KT (2)_2_TG-TH_PT02-02" xfId="152" xr:uid="{00000000-0005-0000-0000-00008C000000}"/>
    <cellStyle name="_KT (2)_2_TG-TH_PT02-02_Book1" xfId="153" xr:uid="{00000000-0005-0000-0000-00008D000000}"/>
    <cellStyle name="_KT (2)_2_TG-TH_PT02-03" xfId="154" xr:uid="{00000000-0005-0000-0000-00008E000000}"/>
    <cellStyle name="_KT (2)_2_TG-TH_PT02-03_Book1" xfId="155" xr:uid="{00000000-0005-0000-0000-00008F000000}"/>
    <cellStyle name="_KT (2)_2_TG-TH_Qt-HT3PQ1(CauKho)" xfId="156" xr:uid="{00000000-0005-0000-0000-000090000000}"/>
    <cellStyle name="_KT (2)_2_TG-TH_Qt-HT3PQ1(CauKho)_Book1" xfId="157" xr:uid="{00000000-0005-0000-0000-000091000000}"/>
    <cellStyle name="_KT (2)_2_TG-TH_Qt-HT3PQ1(CauKho)_Don gia quy 3 nam 2003 - Ban Dien Luc" xfId="158" xr:uid="{00000000-0005-0000-0000-000092000000}"/>
    <cellStyle name="_KT (2)_2_TG-TH_Qt-HT3PQ1(CauKho)_Kiem Tra Don Gia" xfId="159" xr:uid="{00000000-0005-0000-0000-000093000000}"/>
    <cellStyle name="_KT (2)_2_TG-TH_Qt-HT3PQ1(CauKho)_NC-VL2-2003" xfId="160" xr:uid="{00000000-0005-0000-0000-000094000000}"/>
    <cellStyle name="_KT (2)_2_TG-TH_Qt-HT3PQ1(CauKho)_NC-VL2-2003_1" xfId="161" xr:uid="{00000000-0005-0000-0000-000095000000}"/>
    <cellStyle name="_KT (2)_2_TG-TH_Qt-HT3PQ1(CauKho)_XL4Test5" xfId="162" xr:uid="{00000000-0005-0000-0000-000096000000}"/>
    <cellStyle name="_KT (2)_2_TG-TH_QT-LCTP-AE" xfId="163" xr:uid="{00000000-0005-0000-0000-000097000000}"/>
    <cellStyle name="_KT (2)_2_TG-TH_quy luong con lai nam 2004" xfId="164" xr:uid="{00000000-0005-0000-0000-000098000000}"/>
    <cellStyle name="_KT (2)_2_TG-TH_Sheet2" xfId="165" xr:uid="{00000000-0005-0000-0000-000099000000}"/>
    <cellStyle name="_KT (2)_2_TG-TH_TEL OUT 2004" xfId="166" xr:uid="{00000000-0005-0000-0000-00009A000000}"/>
    <cellStyle name="_KT (2)_2_TG-TH_Tong hop 3 tinh (11_5)-TTH-QN-QT" xfId="167" xr:uid="{00000000-0005-0000-0000-00009B000000}"/>
    <cellStyle name="_KT (2)_2_TG-TH_XL4Poppy" xfId="168" xr:uid="{00000000-0005-0000-0000-00009C000000}"/>
    <cellStyle name="_KT (2)_2_TG-TH_XL4Test5" xfId="169" xr:uid="{00000000-0005-0000-0000-00009D000000}"/>
    <cellStyle name="_KT (2)_2_TG-TH_ÿÿÿÿÿ" xfId="170" xr:uid="{00000000-0005-0000-0000-00009E000000}"/>
    <cellStyle name="_KT (2)_2_TG-TH_" xfId="171" xr:uid="{00000000-0005-0000-0000-00009F000000}"/>
    <cellStyle name="_KT (2)_3" xfId="172" xr:uid="{00000000-0005-0000-0000-0000A0000000}"/>
    <cellStyle name="_KT (2)_3_TG-TH" xfId="173" xr:uid="{00000000-0005-0000-0000-0000A1000000}"/>
    <cellStyle name="_KT (2)_3_TG-TH_Book1" xfId="174" xr:uid="{00000000-0005-0000-0000-0000A2000000}"/>
    <cellStyle name="_KT (2)_3_TG-TH_Book1_1" xfId="175" xr:uid="{00000000-0005-0000-0000-0000A3000000}"/>
    <cellStyle name="_KT (2)_3_TG-TH_Book1_BC-QT-WB-dthao" xfId="176" xr:uid="{00000000-0005-0000-0000-0000A4000000}"/>
    <cellStyle name="_KT (2)_3_TG-TH_Book1_Book1" xfId="177" xr:uid="{00000000-0005-0000-0000-0000A5000000}"/>
    <cellStyle name="_KT (2)_3_TG-TH_Book1_Kiem Tra Don Gia" xfId="178" xr:uid="{00000000-0005-0000-0000-0000A6000000}"/>
    <cellStyle name="_KT (2)_3_TG-TH_Book1_Kiem Tra Don Gia 2" xfId="179" xr:uid="{00000000-0005-0000-0000-0000A7000000}"/>
    <cellStyle name="_KT (2)_3_TG-TH_khoiluongbdacdoa" xfId="180" xr:uid="{00000000-0005-0000-0000-0000A9000000}"/>
    <cellStyle name="_KT (2)_3_TG-TH_Kiem Tra Don Gia" xfId="181" xr:uid="{00000000-0005-0000-0000-0000A8000000}"/>
    <cellStyle name="_KT (2)_3_TG-TH_Lora-tungchau" xfId="182" xr:uid="{00000000-0005-0000-0000-0000AA000000}"/>
    <cellStyle name="_KT (2)_3_TG-TH_Lora-tungchau_Book1" xfId="183" xr:uid="{00000000-0005-0000-0000-0000AB000000}"/>
    <cellStyle name="_KT (2)_3_TG-TH_Lora-tungchau_Kiem Tra Don Gia" xfId="184" xr:uid="{00000000-0005-0000-0000-0000AC000000}"/>
    <cellStyle name="_KT (2)_3_TG-TH_Lora-tungchau_Kiem Tra Don Gia 2" xfId="185" xr:uid="{00000000-0005-0000-0000-0000AD000000}"/>
    <cellStyle name="_KT (2)_3_TG-TH_PERSONAL" xfId="186" xr:uid="{00000000-0005-0000-0000-0000AE000000}"/>
    <cellStyle name="_KT (2)_3_TG-TH_PERSONAL_Book1" xfId="187" xr:uid="{00000000-0005-0000-0000-0000AF000000}"/>
    <cellStyle name="_KT (2)_3_TG-TH_PERSONAL_HTQ.8 GD1" xfId="188" xr:uid="{00000000-0005-0000-0000-0000B0000000}"/>
    <cellStyle name="_KT (2)_3_TG-TH_PERSONAL_HTQ.8 GD1_Book1" xfId="189" xr:uid="{00000000-0005-0000-0000-0000B1000000}"/>
    <cellStyle name="_KT (2)_3_TG-TH_PERSONAL_HTQ.8 GD1_Don gia quy 3 nam 2003 - Ban Dien Luc" xfId="190" xr:uid="{00000000-0005-0000-0000-0000B2000000}"/>
    <cellStyle name="_KT (2)_3_TG-TH_PERSONAL_HTQ.8 GD1_NC-VL2-2003" xfId="191" xr:uid="{00000000-0005-0000-0000-0000B3000000}"/>
    <cellStyle name="_KT (2)_3_TG-TH_PERSONAL_HTQ.8 GD1_NC-VL2-2003_1" xfId="192" xr:uid="{00000000-0005-0000-0000-0000B4000000}"/>
    <cellStyle name="_KT (2)_3_TG-TH_PERSONAL_HTQ.8 GD1_XL4Test5" xfId="193" xr:uid="{00000000-0005-0000-0000-0000B5000000}"/>
    <cellStyle name="_KT (2)_3_TG-TH_PERSONAL_khoiluongbdacdoa" xfId="194" xr:uid="{00000000-0005-0000-0000-0000B6000000}"/>
    <cellStyle name="_KT (2)_3_TG-TH_PERSONAL_Tong hop KHCB 2001" xfId="195" xr:uid="{00000000-0005-0000-0000-0000B7000000}"/>
    <cellStyle name="_KT (2)_3_TG-TH_PERSONAL_" xfId="196" xr:uid="{00000000-0005-0000-0000-0000B8000000}"/>
    <cellStyle name="_KT (2)_3_TG-TH_Qt-HT3PQ1(CauKho)" xfId="197" xr:uid="{00000000-0005-0000-0000-0000B9000000}"/>
    <cellStyle name="_KT (2)_3_TG-TH_Qt-HT3PQ1(CauKho)_Book1" xfId="198" xr:uid="{00000000-0005-0000-0000-0000BA000000}"/>
    <cellStyle name="_KT (2)_3_TG-TH_Qt-HT3PQ1(CauKho)_Don gia quy 3 nam 2003 - Ban Dien Luc" xfId="199" xr:uid="{00000000-0005-0000-0000-0000BB000000}"/>
    <cellStyle name="_KT (2)_3_TG-TH_Qt-HT3PQ1(CauKho)_Kiem Tra Don Gia" xfId="200" xr:uid="{00000000-0005-0000-0000-0000BC000000}"/>
    <cellStyle name="_KT (2)_3_TG-TH_Qt-HT3PQ1(CauKho)_NC-VL2-2003" xfId="201" xr:uid="{00000000-0005-0000-0000-0000BD000000}"/>
    <cellStyle name="_KT (2)_3_TG-TH_Qt-HT3PQ1(CauKho)_NC-VL2-2003_1" xfId="202" xr:uid="{00000000-0005-0000-0000-0000BE000000}"/>
    <cellStyle name="_KT (2)_3_TG-TH_Qt-HT3PQ1(CauKho)_XL4Test5" xfId="203" xr:uid="{00000000-0005-0000-0000-0000BF000000}"/>
    <cellStyle name="_KT (2)_3_TG-TH_QT-LCTP-AE" xfId="204" xr:uid="{00000000-0005-0000-0000-0000C0000000}"/>
    <cellStyle name="_KT (2)_3_TG-TH_quy luong con lai nam 2004" xfId="205" xr:uid="{00000000-0005-0000-0000-0000C1000000}"/>
    <cellStyle name="_KT (2)_3_TG-TH_" xfId="206" xr:uid="{00000000-0005-0000-0000-0000C2000000}"/>
    <cellStyle name="_KT (2)_4" xfId="207" xr:uid="{00000000-0005-0000-0000-0000C3000000}"/>
    <cellStyle name="_KT (2)_4_BANG TONG HOP TINH HINH THANH QUYET TOAN (MOI I)" xfId="208" xr:uid="{00000000-0005-0000-0000-0000C4000000}"/>
    <cellStyle name="_KT (2)_4_BAO CAO KLCT PT2000" xfId="209" xr:uid="{00000000-0005-0000-0000-0000C5000000}"/>
    <cellStyle name="_KT (2)_4_BAO CAO PT2000" xfId="210" xr:uid="{00000000-0005-0000-0000-0000C6000000}"/>
    <cellStyle name="_KT (2)_4_BAO CAO PT2000_Book1" xfId="211" xr:uid="{00000000-0005-0000-0000-0000C7000000}"/>
    <cellStyle name="_KT (2)_4_Bao cao XDCB 2001 - T11 KH dieu chinh 20-11-THAI" xfId="212" xr:uid="{00000000-0005-0000-0000-0000C8000000}"/>
    <cellStyle name="_KT (2)_4_BAO GIA NGAY 24-10-08 (co dam)" xfId="213" xr:uid="{00000000-0005-0000-0000-0000C9000000}"/>
    <cellStyle name="_KT (2)_4_Biểu KH 5 năm gửi UB sửa biểu VHXH" xfId="214" xr:uid="{00000000-0005-0000-0000-0000CA000000}"/>
    <cellStyle name="_KT (2)_4_Book1" xfId="215" xr:uid="{00000000-0005-0000-0000-0000CB000000}"/>
    <cellStyle name="_KT (2)_4_Book1_1" xfId="216" xr:uid="{00000000-0005-0000-0000-0000CC000000}"/>
    <cellStyle name="_KT (2)_4_Book1_1_Book1" xfId="217" xr:uid="{00000000-0005-0000-0000-0000CD000000}"/>
    <cellStyle name="_KT (2)_4_Book1_1_DanhMucDonGiaVTTB_Dien_TAM" xfId="218" xr:uid="{00000000-0005-0000-0000-0000CE000000}"/>
    <cellStyle name="_KT (2)_4_Book1_1_khoiluongbdacdoa" xfId="219" xr:uid="{00000000-0005-0000-0000-0000CF000000}"/>
    <cellStyle name="_KT (2)_4_Book1_2" xfId="220" xr:uid="{00000000-0005-0000-0000-0000D0000000}"/>
    <cellStyle name="_KT (2)_4_Book1_2_Book1" xfId="221" xr:uid="{00000000-0005-0000-0000-0000D1000000}"/>
    <cellStyle name="_KT (2)_4_Book1_3" xfId="222" xr:uid="{00000000-0005-0000-0000-0000D2000000}"/>
    <cellStyle name="_KT (2)_4_Book1_3_Book1" xfId="223" xr:uid="{00000000-0005-0000-0000-0000D3000000}"/>
    <cellStyle name="_KT (2)_4_Book1_3_DT truong thinh phu" xfId="224" xr:uid="{00000000-0005-0000-0000-0000D4000000}"/>
    <cellStyle name="_KT (2)_4_Book1_3_XL4Test5" xfId="225" xr:uid="{00000000-0005-0000-0000-0000D5000000}"/>
    <cellStyle name="_KT (2)_4_Book1_4" xfId="226" xr:uid="{00000000-0005-0000-0000-0000D6000000}"/>
    <cellStyle name="_KT (2)_4_Book1_Book1" xfId="227" xr:uid="{00000000-0005-0000-0000-0000D7000000}"/>
    <cellStyle name="_KT (2)_4_Book1_DanhMucDonGiaVTTB_Dien_TAM" xfId="228" xr:uid="{00000000-0005-0000-0000-0000D8000000}"/>
    <cellStyle name="_KT (2)_4_Book1_khoiluongbdacdoa" xfId="229" xr:uid="{00000000-0005-0000-0000-0000DA000000}"/>
    <cellStyle name="_KT (2)_4_Book1_Kiem Tra Don Gia" xfId="230" xr:uid="{00000000-0005-0000-0000-0000D9000000}"/>
    <cellStyle name="_KT (2)_4_Book1_Tong hop 3 tinh (11_5)-TTH-QN-QT" xfId="231" xr:uid="{00000000-0005-0000-0000-0000DB000000}"/>
    <cellStyle name="_KT (2)_4_Book1_" xfId="232" xr:uid="{00000000-0005-0000-0000-0000DC000000}"/>
    <cellStyle name="_KT (2)_4_CAU Khanh Nam(Thi Cong)" xfId="233" xr:uid="{00000000-0005-0000-0000-0000DD000000}"/>
    <cellStyle name="_KT (2)_4_DAU NOI PL-CL TAI PHU LAMHC" xfId="234" xr:uid="{00000000-0005-0000-0000-0000DE000000}"/>
    <cellStyle name="_KT (2)_4_Dcdtoan-bcnckt " xfId="235" xr:uid="{00000000-0005-0000-0000-0000DF000000}"/>
    <cellStyle name="_KT (2)_4_DN_MTP" xfId="236" xr:uid="{00000000-0005-0000-0000-0000E0000000}"/>
    <cellStyle name="_KT (2)_4_Dongia2-2003" xfId="237" xr:uid="{00000000-0005-0000-0000-0000E1000000}"/>
    <cellStyle name="_KT (2)_4_Dongia2-2003_DT truong thinh phu" xfId="238" xr:uid="{00000000-0005-0000-0000-0000E2000000}"/>
    <cellStyle name="_KT (2)_4_DT truong thinh phu" xfId="239" xr:uid="{00000000-0005-0000-0000-0000E3000000}"/>
    <cellStyle name="_KT (2)_4_DTCDT MR.2N110.HOCMON.TDTOAN.CCUNG" xfId="240" xr:uid="{00000000-0005-0000-0000-0000E4000000}"/>
    <cellStyle name="_KT (2)_4_DTDuong dong tien -sua tham tra 2009 - luong 650" xfId="241" xr:uid="{00000000-0005-0000-0000-0000E5000000}"/>
    <cellStyle name="_KT (2)_4_DU TRU VAT TU" xfId="242" xr:uid="{00000000-0005-0000-0000-0000E6000000}"/>
    <cellStyle name="_KT (2)_4_khoiluongbdacdoa" xfId="243" xr:uid="{00000000-0005-0000-0000-0000E8000000}"/>
    <cellStyle name="_KT (2)_4_Kiem Tra Don Gia" xfId="244" xr:uid="{00000000-0005-0000-0000-0000E7000000}"/>
    <cellStyle name="_KT (2)_4_Lora-tungchau" xfId="245" xr:uid="{00000000-0005-0000-0000-0000E9000000}"/>
    <cellStyle name="_KT (2)_4_moi" xfId="246" xr:uid="{00000000-0005-0000-0000-0000EA000000}"/>
    <cellStyle name="_KT (2)_4_PGIA-phieu tham tra Kho bac" xfId="247" xr:uid="{00000000-0005-0000-0000-0000EB000000}"/>
    <cellStyle name="_KT (2)_4_PT02-02" xfId="248" xr:uid="{00000000-0005-0000-0000-0000EC000000}"/>
    <cellStyle name="_KT (2)_4_PT02-02_Book1" xfId="249" xr:uid="{00000000-0005-0000-0000-0000ED000000}"/>
    <cellStyle name="_KT (2)_4_PT02-03" xfId="250" xr:uid="{00000000-0005-0000-0000-0000EE000000}"/>
    <cellStyle name="_KT (2)_4_PT02-03_Book1" xfId="251" xr:uid="{00000000-0005-0000-0000-0000EF000000}"/>
    <cellStyle name="_KT (2)_4_Qt-HT3PQ1(CauKho)" xfId="252" xr:uid="{00000000-0005-0000-0000-0000F0000000}"/>
    <cellStyle name="_KT (2)_4_Qt-HT3PQ1(CauKho)_Book1" xfId="253" xr:uid="{00000000-0005-0000-0000-0000F1000000}"/>
    <cellStyle name="_KT (2)_4_Qt-HT3PQ1(CauKho)_Don gia quy 3 nam 2003 - Ban Dien Luc" xfId="254" xr:uid="{00000000-0005-0000-0000-0000F2000000}"/>
    <cellStyle name="_KT (2)_4_Qt-HT3PQ1(CauKho)_Kiem Tra Don Gia" xfId="255" xr:uid="{00000000-0005-0000-0000-0000F3000000}"/>
    <cellStyle name="_KT (2)_4_Qt-HT3PQ1(CauKho)_NC-VL2-2003" xfId="256" xr:uid="{00000000-0005-0000-0000-0000F4000000}"/>
    <cellStyle name="_KT (2)_4_Qt-HT3PQ1(CauKho)_NC-VL2-2003_1" xfId="257" xr:uid="{00000000-0005-0000-0000-0000F5000000}"/>
    <cellStyle name="_KT (2)_4_Qt-HT3PQ1(CauKho)_XL4Test5" xfId="258" xr:uid="{00000000-0005-0000-0000-0000F6000000}"/>
    <cellStyle name="_KT (2)_4_QT-LCTP-AE" xfId="259" xr:uid="{00000000-0005-0000-0000-0000F7000000}"/>
    <cellStyle name="_KT (2)_4_quy luong con lai nam 2004" xfId="260" xr:uid="{00000000-0005-0000-0000-0000F8000000}"/>
    <cellStyle name="_KT (2)_4_Sheet2" xfId="261" xr:uid="{00000000-0005-0000-0000-0000F9000000}"/>
    <cellStyle name="_KT (2)_4_TEL OUT 2004" xfId="262" xr:uid="{00000000-0005-0000-0000-0000FA000000}"/>
    <cellStyle name="_KT (2)_4_TG-TH" xfId="263" xr:uid="{00000000-0005-0000-0000-0000FB000000}"/>
    <cellStyle name="_KT (2)_4_TG-TH_Book1" xfId="264" xr:uid="{00000000-0005-0000-0000-0000FC000000}"/>
    <cellStyle name="_KT (2)_4_TG-TH_DTDuong dong tien -sua tham tra 2009 - luong 650" xfId="265" xr:uid="{00000000-0005-0000-0000-0000FD000000}"/>
    <cellStyle name="_KT (2)_4_TG-TH_quy luong con lai nam 2004" xfId="266" xr:uid="{00000000-0005-0000-0000-0000FE000000}"/>
    <cellStyle name="_KT (2)_4_Tong hop 3 tinh (11_5)-TTH-QN-QT" xfId="267" xr:uid="{00000000-0005-0000-0000-0000FF000000}"/>
    <cellStyle name="_KT (2)_4_XL4Poppy" xfId="268" xr:uid="{00000000-0005-0000-0000-000000010000}"/>
    <cellStyle name="_KT (2)_4_XL4Test5" xfId="269" xr:uid="{00000000-0005-0000-0000-000001010000}"/>
    <cellStyle name="_KT (2)_4_ÿÿÿÿÿ" xfId="270" xr:uid="{00000000-0005-0000-0000-000002010000}"/>
    <cellStyle name="_KT (2)_4_" xfId="271" xr:uid="{00000000-0005-0000-0000-000003010000}"/>
    <cellStyle name="_KT (2)_5" xfId="272" xr:uid="{00000000-0005-0000-0000-000004010000}"/>
    <cellStyle name="_KT (2)_5_BANG TONG HOP TINH HINH THANH QUYET TOAN (MOI I)" xfId="273" xr:uid="{00000000-0005-0000-0000-000005010000}"/>
    <cellStyle name="_KT (2)_5_BAO CAO KLCT PT2000" xfId="274" xr:uid="{00000000-0005-0000-0000-000006010000}"/>
    <cellStyle name="_KT (2)_5_BAO CAO PT2000" xfId="275" xr:uid="{00000000-0005-0000-0000-000007010000}"/>
    <cellStyle name="_KT (2)_5_BAO CAO PT2000_Book1" xfId="276" xr:uid="{00000000-0005-0000-0000-000008010000}"/>
    <cellStyle name="_KT (2)_5_Bao cao XDCB 2001 - T11 KH dieu chinh 20-11-THAI" xfId="277" xr:uid="{00000000-0005-0000-0000-000009010000}"/>
    <cellStyle name="_KT (2)_5_BAO GIA NGAY 24-10-08 (co dam)" xfId="278" xr:uid="{00000000-0005-0000-0000-00000A010000}"/>
    <cellStyle name="_KT (2)_5_Biểu KH 5 năm gửi UB sửa biểu VHXH" xfId="279" xr:uid="{00000000-0005-0000-0000-00000B010000}"/>
    <cellStyle name="_KT (2)_5_Book1" xfId="280" xr:uid="{00000000-0005-0000-0000-00000C010000}"/>
    <cellStyle name="_KT (2)_5_Book1_1" xfId="281" xr:uid="{00000000-0005-0000-0000-00000D010000}"/>
    <cellStyle name="_KT (2)_5_Book1_1_Book1" xfId="282" xr:uid="{00000000-0005-0000-0000-00000E010000}"/>
    <cellStyle name="_KT (2)_5_Book1_1_DanhMucDonGiaVTTB_Dien_TAM" xfId="283" xr:uid="{00000000-0005-0000-0000-00000F010000}"/>
    <cellStyle name="_KT (2)_5_Book1_1_khoiluongbdacdoa" xfId="284" xr:uid="{00000000-0005-0000-0000-000010010000}"/>
    <cellStyle name="_KT (2)_5_Book1_2" xfId="285" xr:uid="{00000000-0005-0000-0000-000011010000}"/>
    <cellStyle name="_KT (2)_5_Book1_2_Book1" xfId="286" xr:uid="{00000000-0005-0000-0000-000012010000}"/>
    <cellStyle name="_KT (2)_5_Book1_3" xfId="287" xr:uid="{00000000-0005-0000-0000-000013010000}"/>
    <cellStyle name="_KT (2)_5_Book1_3_Book1" xfId="288" xr:uid="{00000000-0005-0000-0000-000014010000}"/>
    <cellStyle name="_KT (2)_5_Book1_3_DT truong thinh phu" xfId="289" xr:uid="{00000000-0005-0000-0000-000015010000}"/>
    <cellStyle name="_KT (2)_5_Book1_3_XL4Test5" xfId="290" xr:uid="{00000000-0005-0000-0000-000016010000}"/>
    <cellStyle name="_KT (2)_5_Book1_4" xfId="291" xr:uid="{00000000-0005-0000-0000-000017010000}"/>
    <cellStyle name="_KT (2)_5_Book1_BC-QT-WB-dthao" xfId="292" xr:uid="{00000000-0005-0000-0000-000018010000}"/>
    <cellStyle name="_KT (2)_5_Book1_Book1" xfId="293" xr:uid="{00000000-0005-0000-0000-000019010000}"/>
    <cellStyle name="_KT (2)_5_Book1_DanhMucDonGiaVTTB_Dien_TAM" xfId="294" xr:uid="{00000000-0005-0000-0000-00001A010000}"/>
    <cellStyle name="_KT (2)_5_Book1_khoiluongbdacdoa" xfId="295" xr:uid="{00000000-0005-0000-0000-00001C010000}"/>
    <cellStyle name="_KT (2)_5_Book1_Kiem Tra Don Gia" xfId="296" xr:uid="{00000000-0005-0000-0000-00001B010000}"/>
    <cellStyle name="_KT (2)_5_Book1_Tong hop 3 tinh (11_5)-TTH-QN-QT" xfId="297" xr:uid="{00000000-0005-0000-0000-00001D010000}"/>
    <cellStyle name="_KT (2)_5_Book1_" xfId="298" xr:uid="{00000000-0005-0000-0000-00001E010000}"/>
    <cellStyle name="_KT (2)_5_CAU Khanh Nam(Thi Cong)" xfId="299" xr:uid="{00000000-0005-0000-0000-00001F010000}"/>
    <cellStyle name="_KT (2)_5_DAU NOI PL-CL TAI PHU LAMHC" xfId="300" xr:uid="{00000000-0005-0000-0000-000020010000}"/>
    <cellStyle name="_KT (2)_5_Dcdtoan-bcnckt " xfId="301" xr:uid="{00000000-0005-0000-0000-000021010000}"/>
    <cellStyle name="_KT (2)_5_DN_MTP" xfId="302" xr:uid="{00000000-0005-0000-0000-000022010000}"/>
    <cellStyle name="_KT (2)_5_Dongia2-2003" xfId="303" xr:uid="{00000000-0005-0000-0000-000023010000}"/>
    <cellStyle name="_KT (2)_5_Dongia2-2003_DT truong thinh phu" xfId="304" xr:uid="{00000000-0005-0000-0000-000024010000}"/>
    <cellStyle name="_KT (2)_5_DT truong thinh phu" xfId="305" xr:uid="{00000000-0005-0000-0000-000025010000}"/>
    <cellStyle name="_KT (2)_5_DTCDT MR.2N110.HOCMON.TDTOAN.CCUNG" xfId="306" xr:uid="{00000000-0005-0000-0000-000026010000}"/>
    <cellStyle name="_KT (2)_5_DTDuong dong tien -sua tham tra 2009 - luong 650" xfId="307" xr:uid="{00000000-0005-0000-0000-000027010000}"/>
    <cellStyle name="_KT (2)_5_DU TRU VAT TU" xfId="308" xr:uid="{00000000-0005-0000-0000-000028010000}"/>
    <cellStyle name="_KT (2)_5_khoiluongbdacdoa" xfId="309" xr:uid="{00000000-0005-0000-0000-00002A010000}"/>
    <cellStyle name="_KT (2)_5_Kiem Tra Don Gia" xfId="310" xr:uid="{00000000-0005-0000-0000-000029010000}"/>
    <cellStyle name="_KT (2)_5_Lora-tungchau" xfId="311" xr:uid="{00000000-0005-0000-0000-00002B010000}"/>
    <cellStyle name="_KT (2)_5_moi" xfId="312" xr:uid="{00000000-0005-0000-0000-00002C010000}"/>
    <cellStyle name="_KT (2)_5_PGIA-phieu tham tra Kho bac" xfId="313" xr:uid="{00000000-0005-0000-0000-00002D010000}"/>
    <cellStyle name="_KT (2)_5_PT02-02" xfId="314" xr:uid="{00000000-0005-0000-0000-00002E010000}"/>
    <cellStyle name="_KT (2)_5_PT02-02_Book1" xfId="315" xr:uid="{00000000-0005-0000-0000-00002F010000}"/>
    <cellStyle name="_KT (2)_5_PT02-03" xfId="316" xr:uid="{00000000-0005-0000-0000-000030010000}"/>
    <cellStyle name="_KT (2)_5_PT02-03_Book1" xfId="317" xr:uid="{00000000-0005-0000-0000-000031010000}"/>
    <cellStyle name="_KT (2)_5_Qt-HT3PQ1(CauKho)" xfId="318" xr:uid="{00000000-0005-0000-0000-000032010000}"/>
    <cellStyle name="_KT (2)_5_Qt-HT3PQ1(CauKho)_Book1" xfId="319" xr:uid="{00000000-0005-0000-0000-000033010000}"/>
    <cellStyle name="_KT (2)_5_Qt-HT3PQ1(CauKho)_Don gia quy 3 nam 2003 - Ban Dien Luc" xfId="320" xr:uid="{00000000-0005-0000-0000-000034010000}"/>
    <cellStyle name="_KT (2)_5_Qt-HT3PQ1(CauKho)_Kiem Tra Don Gia" xfId="321" xr:uid="{00000000-0005-0000-0000-000035010000}"/>
    <cellStyle name="_KT (2)_5_Qt-HT3PQ1(CauKho)_NC-VL2-2003" xfId="322" xr:uid="{00000000-0005-0000-0000-000036010000}"/>
    <cellStyle name="_KT (2)_5_Qt-HT3PQ1(CauKho)_NC-VL2-2003_1" xfId="323" xr:uid="{00000000-0005-0000-0000-000037010000}"/>
    <cellStyle name="_KT (2)_5_Qt-HT3PQ1(CauKho)_XL4Test5" xfId="324" xr:uid="{00000000-0005-0000-0000-000038010000}"/>
    <cellStyle name="_KT (2)_5_QT-LCTP-AE" xfId="325" xr:uid="{00000000-0005-0000-0000-000039010000}"/>
    <cellStyle name="_KT (2)_5_Sheet2" xfId="326" xr:uid="{00000000-0005-0000-0000-00003A010000}"/>
    <cellStyle name="_KT (2)_5_TEL OUT 2004" xfId="327" xr:uid="{00000000-0005-0000-0000-00003B010000}"/>
    <cellStyle name="_KT (2)_5_Tong hop 3 tinh (11_5)-TTH-QN-QT" xfId="328" xr:uid="{00000000-0005-0000-0000-00003C010000}"/>
    <cellStyle name="_KT (2)_5_XL4Poppy" xfId="329" xr:uid="{00000000-0005-0000-0000-00003D010000}"/>
    <cellStyle name="_KT (2)_5_XL4Test5" xfId="330" xr:uid="{00000000-0005-0000-0000-00003E010000}"/>
    <cellStyle name="_KT (2)_5_ÿÿÿÿÿ" xfId="331" xr:uid="{00000000-0005-0000-0000-00003F010000}"/>
    <cellStyle name="_KT (2)_5_" xfId="332" xr:uid="{00000000-0005-0000-0000-000040010000}"/>
    <cellStyle name="_KT (2)_Book1" xfId="333" xr:uid="{00000000-0005-0000-0000-000041010000}"/>
    <cellStyle name="_KT (2)_Book1_1" xfId="334" xr:uid="{00000000-0005-0000-0000-000042010000}"/>
    <cellStyle name="_KT (2)_Book1_BC-QT-WB-dthao" xfId="335" xr:uid="{00000000-0005-0000-0000-000043010000}"/>
    <cellStyle name="_KT (2)_Book1_Book1" xfId="336" xr:uid="{00000000-0005-0000-0000-000044010000}"/>
    <cellStyle name="_KT (2)_Book1_Kiem Tra Don Gia" xfId="337" xr:uid="{00000000-0005-0000-0000-000045010000}"/>
    <cellStyle name="_KT (2)_Book1_Kiem Tra Don Gia 2" xfId="338" xr:uid="{00000000-0005-0000-0000-000046010000}"/>
    <cellStyle name="_KT (2)_khoiluongbdacdoa" xfId="339" xr:uid="{00000000-0005-0000-0000-000048010000}"/>
    <cellStyle name="_KT (2)_Kiem Tra Don Gia" xfId="340" xr:uid="{00000000-0005-0000-0000-000047010000}"/>
    <cellStyle name="_KT (2)_Lora-tungchau" xfId="341" xr:uid="{00000000-0005-0000-0000-000049010000}"/>
    <cellStyle name="_KT (2)_Lora-tungchau_Book1" xfId="342" xr:uid="{00000000-0005-0000-0000-00004A010000}"/>
    <cellStyle name="_KT (2)_Lora-tungchau_Kiem Tra Don Gia" xfId="343" xr:uid="{00000000-0005-0000-0000-00004B010000}"/>
    <cellStyle name="_KT (2)_Lora-tungchau_Kiem Tra Don Gia 2" xfId="344" xr:uid="{00000000-0005-0000-0000-00004C010000}"/>
    <cellStyle name="_KT (2)_PERSONAL" xfId="345" xr:uid="{00000000-0005-0000-0000-00004D010000}"/>
    <cellStyle name="_KT (2)_PERSONAL_Book1" xfId="346" xr:uid="{00000000-0005-0000-0000-00004E010000}"/>
    <cellStyle name="_KT (2)_PERSONAL_HTQ.8 GD1" xfId="347" xr:uid="{00000000-0005-0000-0000-00004F010000}"/>
    <cellStyle name="_KT (2)_PERSONAL_HTQ.8 GD1_Book1" xfId="348" xr:uid="{00000000-0005-0000-0000-000050010000}"/>
    <cellStyle name="_KT (2)_PERSONAL_HTQ.8 GD1_Don gia quy 3 nam 2003 - Ban Dien Luc" xfId="349" xr:uid="{00000000-0005-0000-0000-000051010000}"/>
    <cellStyle name="_KT (2)_PERSONAL_HTQ.8 GD1_NC-VL2-2003" xfId="350" xr:uid="{00000000-0005-0000-0000-000052010000}"/>
    <cellStyle name="_KT (2)_PERSONAL_HTQ.8 GD1_NC-VL2-2003_1" xfId="351" xr:uid="{00000000-0005-0000-0000-000053010000}"/>
    <cellStyle name="_KT (2)_PERSONAL_HTQ.8 GD1_XL4Test5" xfId="352" xr:uid="{00000000-0005-0000-0000-000054010000}"/>
    <cellStyle name="_KT (2)_PERSONAL_khoiluongbdacdoa" xfId="353" xr:uid="{00000000-0005-0000-0000-000055010000}"/>
    <cellStyle name="_KT (2)_PERSONAL_Tong hop KHCB 2001" xfId="354" xr:uid="{00000000-0005-0000-0000-000056010000}"/>
    <cellStyle name="_KT (2)_PERSONAL_" xfId="355" xr:uid="{00000000-0005-0000-0000-000057010000}"/>
    <cellStyle name="_KT (2)_Qt-HT3PQ1(CauKho)" xfId="356" xr:uid="{00000000-0005-0000-0000-000058010000}"/>
    <cellStyle name="_KT (2)_Qt-HT3PQ1(CauKho)_Book1" xfId="357" xr:uid="{00000000-0005-0000-0000-000059010000}"/>
    <cellStyle name="_KT (2)_Qt-HT3PQ1(CauKho)_Don gia quy 3 nam 2003 - Ban Dien Luc" xfId="358" xr:uid="{00000000-0005-0000-0000-00005A010000}"/>
    <cellStyle name="_KT (2)_Qt-HT3PQ1(CauKho)_Kiem Tra Don Gia" xfId="359" xr:uid="{00000000-0005-0000-0000-00005B010000}"/>
    <cellStyle name="_KT (2)_Qt-HT3PQ1(CauKho)_NC-VL2-2003" xfId="360" xr:uid="{00000000-0005-0000-0000-00005C010000}"/>
    <cellStyle name="_KT (2)_Qt-HT3PQ1(CauKho)_NC-VL2-2003_1" xfId="361" xr:uid="{00000000-0005-0000-0000-00005D010000}"/>
    <cellStyle name="_KT (2)_Qt-HT3PQ1(CauKho)_XL4Test5" xfId="362" xr:uid="{00000000-0005-0000-0000-00005E010000}"/>
    <cellStyle name="_KT (2)_QT-LCTP-AE" xfId="363" xr:uid="{00000000-0005-0000-0000-00005F010000}"/>
    <cellStyle name="_KT (2)_quy luong con lai nam 2004" xfId="364" xr:uid="{00000000-0005-0000-0000-000060010000}"/>
    <cellStyle name="_KT (2)_TG-TH" xfId="365" xr:uid="{00000000-0005-0000-0000-000061010000}"/>
    <cellStyle name="_KT (2)_" xfId="366" xr:uid="{00000000-0005-0000-0000-000062010000}"/>
    <cellStyle name="_KT_TG" xfId="367" xr:uid="{00000000-0005-0000-0000-000063010000}"/>
    <cellStyle name="_KT_TG_1" xfId="368" xr:uid="{00000000-0005-0000-0000-000064010000}"/>
    <cellStyle name="_KT_TG_1_BANG TONG HOP TINH HINH THANH QUYET TOAN (MOI I)" xfId="369" xr:uid="{00000000-0005-0000-0000-000065010000}"/>
    <cellStyle name="_KT_TG_1_BAO CAO KLCT PT2000" xfId="370" xr:uid="{00000000-0005-0000-0000-000066010000}"/>
    <cellStyle name="_KT_TG_1_BAO CAO PT2000" xfId="371" xr:uid="{00000000-0005-0000-0000-000067010000}"/>
    <cellStyle name="_KT_TG_1_BAO CAO PT2000_Book1" xfId="372" xr:uid="{00000000-0005-0000-0000-000068010000}"/>
    <cellStyle name="_KT_TG_1_Bao cao XDCB 2001 - T11 KH dieu chinh 20-11-THAI" xfId="373" xr:uid="{00000000-0005-0000-0000-000069010000}"/>
    <cellStyle name="_KT_TG_1_BAO GIA NGAY 24-10-08 (co dam)" xfId="374" xr:uid="{00000000-0005-0000-0000-00006A010000}"/>
    <cellStyle name="_KT_TG_1_Biểu KH 5 năm gửi UB sửa biểu VHXH" xfId="375" xr:uid="{00000000-0005-0000-0000-00006B010000}"/>
    <cellStyle name="_KT_TG_1_Book1" xfId="376" xr:uid="{00000000-0005-0000-0000-00006C010000}"/>
    <cellStyle name="_KT_TG_1_Book1_1" xfId="377" xr:uid="{00000000-0005-0000-0000-00006D010000}"/>
    <cellStyle name="_KT_TG_1_Book1_1_Book1" xfId="378" xr:uid="{00000000-0005-0000-0000-00006E010000}"/>
    <cellStyle name="_KT_TG_1_Book1_1_DanhMucDonGiaVTTB_Dien_TAM" xfId="379" xr:uid="{00000000-0005-0000-0000-00006F010000}"/>
    <cellStyle name="_KT_TG_1_Book1_1_khoiluongbdacdoa" xfId="380" xr:uid="{00000000-0005-0000-0000-000070010000}"/>
    <cellStyle name="_KT_TG_1_Book1_2" xfId="381" xr:uid="{00000000-0005-0000-0000-000071010000}"/>
    <cellStyle name="_KT_TG_1_Book1_2_Book1" xfId="382" xr:uid="{00000000-0005-0000-0000-000072010000}"/>
    <cellStyle name="_KT_TG_1_Book1_3" xfId="383" xr:uid="{00000000-0005-0000-0000-000073010000}"/>
    <cellStyle name="_KT_TG_1_Book1_3_Book1" xfId="384" xr:uid="{00000000-0005-0000-0000-000074010000}"/>
    <cellStyle name="_KT_TG_1_Book1_3_DT truong thinh phu" xfId="385" xr:uid="{00000000-0005-0000-0000-000075010000}"/>
    <cellStyle name="_KT_TG_1_Book1_3_XL4Test5" xfId="386" xr:uid="{00000000-0005-0000-0000-000076010000}"/>
    <cellStyle name="_KT_TG_1_Book1_4" xfId="387" xr:uid="{00000000-0005-0000-0000-000077010000}"/>
    <cellStyle name="_KT_TG_1_Book1_BC-QT-WB-dthao" xfId="388" xr:uid="{00000000-0005-0000-0000-000078010000}"/>
    <cellStyle name="_KT_TG_1_Book1_Book1" xfId="389" xr:uid="{00000000-0005-0000-0000-000079010000}"/>
    <cellStyle name="_KT_TG_1_Book1_DanhMucDonGiaVTTB_Dien_TAM" xfId="390" xr:uid="{00000000-0005-0000-0000-00007A010000}"/>
    <cellStyle name="_KT_TG_1_Book1_khoiluongbdacdoa" xfId="391" xr:uid="{00000000-0005-0000-0000-00007C010000}"/>
    <cellStyle name="_KT_TG_1_Book1_Kiem Tra Don Gia" xfId="392" xr:uid="{00000000-0005-0000-0000-00007B010000}"/>
    <cellStyle name="_KT_TG_1_Book1_Tong hop 3 tinh (11_5)-TTH-QN-QT" xfId="393" xr:uid="{00000000-0005-0000-0000-00007D010000}"/>
    <cellStyle name="_KT_TG_1_Book1_" xfId="394" xr:uid="{00000000-0005-0000-0000-00007E010000}"/>
    <cellStyle name="_KT_TG_1_CAU Khanh Nam(Thi Cong)" xfId="395" xr:uid="{00000000-0005-0000-0000-00007F010000}"/>
    <cellStyle name="_KT_TG_1_DAU NOI PL-CL TAI PHU LAMHC" xfId="396" xr:uid="{00000000-0005-0000-0000-000080010000}"/>
    <cellStyle name="_KT_TG_1_Dcdtoan-bcnckt " xfId="397" xr:uid="{00000000-0005-0000-0000-000081010000}"/>
    <cellStyle name="_KT_TG_1_DN_MTP" xfId="398" xr:uid="{00000000-0005-0000-0000-000082010000}"/>
    <cellStyle name="_KT_TG_1_Dongia2-2003" xfId="399" xr:uid="{00000000-0005-0000-0000-000083010000}"/>
    <cellStyle name="_KT_TG_1_Dongia2-2003_DT truong thinh phu" xfId="400" xr:uid="{00000000-0005-0000-0000-000084010000}"/>
    <cellStyle name="_KT_TG_1_DT truong thinh phu" xfId="401" xr:uid="{00000000-0005-0000-0000-000085010000}"/>
    <cellStyle name="_KT_TG_1_DTCDT MR.2N110.HOCMON.TDTOAN.CCUNG" xfId="402" xr:uid="{00000000-0005-0000-0000-000086010000}"/>
    <cellStyle name="_KT_TG_1_DTDuong dong tien -sua tham tra 2009 - luong 650" xfId="403" xr:uid="{00000000-0005-0000-0000-000087010000}"/>
    <cellStyle name="_KT_TG_1_DU TRU VAT TU" xfId="404" xr:uid="{00000000-0005-0000-0000-000088010000}"/>
    <cellStyle name="_KT_TG_1_khoiluongbdacdoa" xfId="405" xr:uid="{00000000-0005-0000-0000-00008A010000}"/>
    <cellStyle name="_KT_TG_1_Kiem Tra Don Gia" xfId="406" xr:uid="{00000000-0005-0000-0000-000089010000}"/>
    <cellStyle name="_KT_TG_1_Lora-tungchau" xfId="407" xr:uid="{00000000-0005-0000-0000-00008B010000}"/>
    <cellStyle name="_KT_TG_1_moi" xfId="408" xr:uid="{00000000-0005-0000-0000-00008C010000}"/>
    <cellStyle name="_KT_TG_1_PGIA-phieu tham tra Kho bac" xfId="409" xr:uid="{00000000-0005-0000-0000-00008D010000}"/>
    <cellStyle name="_KT_TG_1_PT02-02" xfId="410" xr:uid="{00000000-0005-0000-0000-00008E010000}"/>
    <cellStyle name="_KT_TG_1_PT02-02_Book1" xfId="411" xr:uid="{00000000-0005-0000-0000-00008F010000}"/>
    <cellStyle name="_KT_TG_1_PT02-03" xfId="412" xr:uid="{00000000-0005-0000-0000-000090010000}"/>
    <cellStyle name="_KT_TG_1_PT02-03_Book1" xfId="413" xr:uid="{00000000-0005-0000-0000-000091010000}"/>
    <cellStyle name="_KT_TG_1_Qt-HT3PQ1(CauKho)" xfId="414" xr:uid="{00000000-0005-0000-0000-000092010000}"/>
    <cellStyle name="_KT_TG_1_Qt-HT3PQ1(CauKho)_Book1" xfId="415" xr:uid="{00000000-0005-0000-0000-000093010000}"/>
    <cellStyle name="_KT_TG_1_Qt-HT3PQ1(CauKho)_Don gia quy 3 nam 2003 - Ban Dien Luc" xfId="416" xr:uid="{00000000-0005-0000-0000-000094010000}"/>
    <cellStyle name="_KT_TG_1_Qt-HT3PQ1(CauKho)_Kiem Tra Don Gia" xfId="417" xr:uid="{00000000-0005-0000-0000-000095010000}"/>
    <cellStyle name="_KT_TG_1_Qt-HT3PQ1(CauKho)_NC-VL2-2003" xfId="418" xr:uid="{00000000-0005-0000-0000-000096010000}"/>
    <cellStyle name="_KT_TG_1_Qt-HT3PQ1(CauKho)_NC-VL2-2003_1" xfId="419" xr:uid="{00000000-0005-0000-0000-000097010000}"/>
    <cellStyle name="_KT_TG_1_Qt-HT3PQ1(CauKho)_XL4Test5" xfId="420" xr:uid="{00000000-0005-0000-0000-000098010000}"/>
    <cellStyle name="_KT_TG_1_QT-LCTP-AE" xfId="421" xr:uid="{00000000-0005-0000-0000-000099010000}"/>
    <cellStyle name="_KT_TG_1_Sheet2" xfId="422" xr:uid="{00000000-0005-0000-0000-00009A010000}"/>
    <cellStyle name="_KT_TG_1_TEL OUT 2004" xfId="423" xr:uid="{00000000-0005-0000-0000-00009B010000}"/>
    <cellStyle name="_KT_TG_1_Tong hop 3 tinh (11_5)-TTH-QN-QT" xfId="424" xr:uid="{00000000-0005-0000-0000-00009C010000}"/>
    <cellStyle name="_KT_TG_1_XL4Poppy" xfId="425" xr:uid="{00000000-0005-0000-0000-00009D010000}"/>
    <cellStyle name="_KT_TG_1_XL4Test5" xfId="426" xr:uid="{00000000-0005-0000-0000-00009E010000}"/>
    <cellStyle name="_KT_TG_1_ÿÿÿÿÿ" xfId="427" xr:uid="{00000000-0005-0000-0000-00009F010000}"/>
    <cellStyle name="_KT_TG_1_" xfId="428" xr:uid="{00000000-0005-0000-0000-0000A0010000}"/>
    <cellStyle name="_KT_TG_2" xfId="429" xr:uid="{00000000-0005-0000-0000-0000A1010000}"/>
    <cellStyle name="_KT_TG_2_BANG TONG HOP TINH HINH THANH QUYET TOAN (MOI I)" xfId="430" xr:uid="{00000000-0005-0000-0000-0000A2010000}"/>
    <cellStyle name="_KT_TG_2_BAO CAO KLCT PT2000" xfId="431" xr:uid="{00000000-0005-0000-0000-0000A3010000}"/>
    <cellStyle name="_KT_TG_2_BAO CAO PT2000" xfId="432" xr:uid="{00000000-0005-0000-0000-0000A4010000}"/>
    <cellStyle name="_KT_TG_2_BAO CAO PT2000_Book1" xfId="433" xr:uid="{00000000-0005-0000-0000-0000A5010000}"/>
    <cellStyle name="_KT_TG_2_Bao cao XDCB 2001 - T11 KH dieu chinh 20-11-THAI" xfId="434" xr:uid="{00000000-0005-0000-0000-0000A6010000}"/>
    <cellStyle name="_KT_TG_2_BAO GIA NGAY 24-10-08 (co dam)" xfId="435" xr:uid="{00000000-0005-0000-0000-0000A7010000}"/>
    <cellStyle name="_KT_TG_2_Biểu KH 5 năm gửi UB sửa biểu VHXH" xfId="436" xr:uid="{00000000-0005-0000-0000-0000A8010000}"/>
    <cellStyle name="_KT_TG_2_Book1" xfId="437" xr:uid="{00000000-0005-0000-0000-0000A9010000}"/>
    <cellStyle name="_KT_TG_2_Book1_1" xfId="438" xr:uid="{00000000-0005-0000-0000-0000AA010000}"/>
    <cellStyle name="_KT_TG_2_Book1_1_Book1" xfId="439" xr:uid="{00000000-0005-0000-0000-0000AB010000}"/>
    <cellStyle name="_KT_TG_2_Book1_1_DanhMucDonGiaVTTB_Dien_TAM" xfId="440" xr:uid="{00000000-0005-0000-0000-0000AC010000}"/>
    <cellStyle name="_KT_TG_2_Book1_1_khoiluongbdacdoa" xfId="441" xr:uid="{00000000-0005-0000-0000-0000AD010000}"/>
    <cellStyle name="_KT_TG_2_Book1_2" xfId="442" xr:uid="{00000000-0005-0000-0000-0000AE010000}"/>
    <cellStyle name="_KT_TG_2_Book1_2_Book1" xfId="443" xr:uid="{00000000-0005-0000-0000-0000AF010000}"/>
    <cellStyle name="_KT_TG_2_Book1_3" xfId="444" xr:uid="{00000000-0005-0000-0000-0000B0010000}"/>
    <cellStyle name="_KT_TG_2_Book1_3_Book1" xfId="445" xr:uid="{00000000-0005-0000-0000-0000B1010000}"/>
    <cellStyle name="_KT_TG_2_Book1_3_DT truong thinh phu" xfId="446" xr:uid="{00000000-0005-0000-0000-0000B2010000}"/>
    <cellStyle name="_KT_TG_2_Book1_3_XL4Test5" xfId="447" xr:uid="{00000000-0005-0000-0000-0000B3010000}"/>
    <cellStyle name="_KT_TG_2_Book1_4" xfId="448" xr:uid="{00000000-0005-0000-0000-0000B4010000}"/>
    <cellStyle name="_KT_TG_2_Book1_Book1" xfId="449" xr:uid="{00000000-0005-0000-0000-0000B5010000}"/>
    <cellStyle name="_KT_TG_2_Book1_DanhMucDonGiaVTTB_Dien_TAM" xfId="450" xr:uid="{00000000-0005-0000-0000-0000B6010000}"/>
    <cellStyle name="_KT_TG_2_Book1_khoiluongbdacdoa" xfId="451" xr:uid="{00000000-0005-0000-0000-0000B8010000}"/>
    <cellStyle name="_KT_TG_2_Book1_Kiem Tra Don Gia" xfId="452" xr:uid="{00000000-0005-0000-0000-0000B7010000}"/>
    <cellStyle name="_KT_TG_2_Book1_Tong hop 3 tinh (11_5)-TTH-QN-QT" xfId="453" xr:uid="{00000000-0005-0000-0000-0000B9010000}"/>
    <cellStyle name="_KT_TG_2_Book1_" xfId="454" xr:uid="{00000000-0005-0000-0000-0000BA010000}"/>
    <cellStyle name="_KT_TG_2_CAU Khanh Nam(Thi Cong)" xfId="455" xr:uid="{00000000-0005-0000-0000-0000BB010000}"/>
    <cellStyle name="_KT_TG_2_DAU NOI PL-CL TAI PHU LAMHC" xfId="456" xr:uid="{00000000-0005-0000-0000-0000BC010000}"/>
    <cellStyle name="_KT_TG_2_Dcdtoan-bcnckt " xfId="457" xr:uid="{00000000-0005-0000-0000-0000BD010000}"/>
    <cellStyle name="_KT_TG_2_DN_MTP" xfId="458" xr:uid="{00000000-0005-0000-0000-0000BE010000}"/>
    <cellStyle name="_KT_TG_2_Dongia2-2003" xfId="459" xr:uid="{00000000-0005-0000-0000-0000BF010000}"/>
    <cellStyle name="_KT_TG_2_Dongia2-2003_DT truong thinh phu" xfId="460" xr:uid="{00000000-0005-0000-0000-0000C0010000}"/>
    <cellStyle name="_KT_TG_2_DT truong thinh phu" xfId="461" xr:uid="{00000000-0005-0000-0000-0000C1010000}"/>
    <cellStyle name="_KT_TG_2_DTCDT MR.2N110.HOCMON.TDTOAN.CCUNG" xfId="462" xr:uid="{00000000-0005-0000-0000-0000C2010000}"/>
    <cellStyle name="_KT_TG_2_DTDuong dong tien -sua tham tra 2009 - luong 650" xfId="463" xr:uid="{00000000-0005-0000-0000-0000C3010000}"/>
    <cellStyle name="_KT_TG_2_DU TRU VAT TU" xfId="464" xr:uid="{00000000-0005-0000-0000-0000C4010000}"/>
    <cellStyle name="_KT_TG_2_khoiluongbdacdoa" xfId="465" xr:uid="{00000000-0005-0000-0000-0000C6010000}"/>
    <cellStyle name="_KT_TG_2_Kiem Tra Don Gia" xfId="466" xr:uid="{00000000-0005-0000-0000-0000C5010000}"/>
    <cellStyle name="_KT_TG_2_Lora-tungchau" xfId="467" xr:uid="{00000000-0005-0000-0000-0000C7010000}"/>
    <cellStyle name="_KT_TG_2_moi" xfId="468" xr:uid="{00000000-0005-0000-0000-0000C8010000}"/>
    <cellStyle name="_KT_TG_2_PGIA-phieu tham tra Kho bac" xfId="469" xr:uid="{00000000-0005-0000-0000-0000C9010000}"/>
    <cellStyle name="_KT_TG_2_PT02-02" xfId="470" xr:uid="{00000000-0005-0000-0000-0000CA010000}"/>
    <cellStyle name="_KT_TG_2_PT02-02_Book1" xfId="471" xr:uid="{00000000-0005-0000-0000-0000CB010000}"/>
    <cellStyle name="_KT_TG_2_PT02-03" xfId="472" xr:uid="{00000000-0005-0000-0000-0000CC010000}"/>
    <cellStyle name="_KT_TG_2_PT02-03_Book1" xfId="473" xr:uid="{00000000-0005-0000-0000-0000CD010000}"/>
    <cellStyle name="_KT_TG_2_Qt-HT3PQ1(CauKho)" xfId="474" xr:uid="{00000000-0005-0000-0000-0000CE010000}"/>
    <cellStyle name="_KT_TG_2_Qt-HT3PQ1(CauKho)_Book1" xfId="475" xr:uid="{00000000-0005-0000-0000-0000CF010000}"/>
    <cellStyle name="_KT_TG_2_Qt-HT3PQ1(CauKho)_Don gia quy 3 nam 2003 - Ban Dien Luc" xfId="476" xr:uid="{00000000-0005-0000-0000-0000D0010000}"/>
    <cellStyle name="_KT_TG_2_Qt-HT3PQ1(CauKho)_Kiem Tra Don Gia" xfId="477" xr:uid="{00000000-0005-0000-0000-0000D1010000}"/>
    <cellStyle name="_KT_TG_2_Qt-HT3PQ1(CauKho)_NC-VL2-2003" xfId="478" xr:uid="{00000000-0005-0000-0000-0000D2010000}"/>
    <cellStyle name="_KT_TG_2_Qt-HT3PQ1(CauKho)_NC-VL2-2003_1" xfId="479" xr:uid="{00000000-0005-0000-0000-0000D3010000}"/>
    <cellStyle name="_KT_TG_2_Qt-HT3PQ1(CauKho)_XL4Test5" xfId="480" xr:uid="{00000000-0005-0000-0000-0000D4010000}"/>
    <cellStyle name="_KT_TG_2_QT-LCTP-AE" xfId="481" xr:uid="{00000000-0005-0000-0000-0000D5010000}"/>
    <cellStyle name="_KT_TG_2_quy luong con lai nam 2004" xfId="482" xr:uid="{00000000-0005-0000-0000-0000D6010000}"/>
    <cellStyle name="_KT_TG_2_Sheet2" xfId="483" xr:uid="{00000000-0005-0000-0000-0000D7010000}"/>
    <cellStyle name="_KT_TG_2_TEL OUT 2004" xfId="484" xr:uid="{00000000-0005-0000-0000-0000D8010000}"/>
    <cellStyle name="_KT_TG_2_Tong hop 3 tinh (11_5)-TTH-QN-QT" xfId="485" xr:uid="{00000000-0005-0000-0000-0000D9010000}"/>
    <cellStyle name="_KT_TG_2_XL4Poppy" xfId="486" xr:uid="{00000000-0005-0000-0000-0000DA010000}"/>
    <cellStyle name="_KT_TG_2_XL4Test5" xfId="487" xr:uid="{00000000-0005-0000-0000-0000DB010000}"/>
    <cellStyle name="_KT_TG_2_ÿÿÿÿÿ" xfId="488" xr:uid="{00000000-0005-0000-0000-0000DC010000}"/>
    <cellStyle name="_KT_TG_2_" xfId="489" xr:uid="{00000000-0005-0000-0000-0000DD010000}"/>
    <cellStyle name="_KT_TG_3" xfId="490" xr:uid="{00000000-0005-0000-0000-0000DE010000}"/>
    <cellStyle name="_KT_TG_4" xfId="491" xr:uid="{00000000-0005-0000-0000-0000DF010000}"/>
    <cellStyle name="_KT_TG_4_Book1" xfId="492" xr:uid="{00000000-0005-0000-0000-0000E0010000}"/>
    <cellStyle name="_KT_TG_4_Lora-tungchau" xfId="493" xr:uid="{00000000-0005-0000-0000-0000E1010000}"/>
    <cellStyle name="_KT_TG_4_Qt-HT3PQ1(CauKho)" xfId="494" xr:uid="{00000000-0005-0000-0000-0000E2010000}"/>
    <cellStyle name="_KT_TG_4_Qt-HT3PQ1(CauKho)_Book1" xfId="495" xr:uid="{00000000-0005-0000-0000-0000E3010000}"/>
    <cellStyle name="_KT_TG_4_Qt-HT3PQ1(CauKho)_Don gia quy 3 nam 2003 - Ban Dien Luc" xfId="496" xr:uid="{00000000-0005-0000-0000-0000E4010000}"/>
    <cellStyle name="_KT_TG_4_Qt-HT3PQ1(CauKho)_Kiem Tra Don Gia" xfId="497" xr:uid="{00000000-0005-0000-0000-0000E5010000}"/>
    <cellStyle name="_KT_TG_4_Qt-HT3PQ1(CauKho)_NC-VL2-2003" xfId="498" xr:uid="{00000000-0005-0000-0000-0000E6010000}"/>
    <cellStyle name="_KT_TG_4_Qt-HT3PQ1(CauKho)_NC-VL2-2003_1" xfId="499" xr:uid="{00000000-0005-0000-0000-0000E7010000}"/>
    <cellStyle name="_KT_TG_4_Qt-HT3PQ1(CauKho)_XL4Test5" xfId="500" xr:uid="{00000000-0005-0000-0000-0000E8010000}"/>
    <cellStyle name="_KT_TG_4_quy luong con lai nam 2004" xfId="501" xr:uid="{00000000-0005-0000-0000-0000E9010000}"/>
    <cellStyle name="_KT_TG_4_" xfId="502" xr:uid="{00000000-0005-0000-0000-0000EA010000}"/>
    <cellStyle name="_KT_TG_Book1" xfId="503" xr:uid="{00000000-0005-0000-0000-0000EB010000}"/>
    <cellStyle name="_KT_TG_DTDuong dong tien -sua tham tra 2009 - luong 650" xfId="504" xr:uid="{00000000-0005-0000-0000-0000EC010000}"/>
    <cellStyle name="_KT_TG_quy luong con lai nam 2004" xfId="505" xr:uid="{00000000-0005-0000-0000-0000ED010000}"/>
    <cellStyle name="_Lora-tungchau" xfId="506" xr:uid="{00000000-0005-0000-0000-0000F1010000}"/>
    <cellStyle name="_Lora-tungchau_Book1" xfId="507" xr:uid="{00000000-0005-0000-0000-0000F2010000}"/>
    <cellStyle name="_Lora-tungchau_Kiem Tra Don Gia" xfId="508" xr:uid="{00000000-0005-0000-0000-0000F3010000}"/>
    <cellStyle name="_Lora-tungchau_Kiem Tra Don Gia 2" xfId="509" xr:uid="{00000000-0005-0000-0000-0000F4010000}"/>
    <cellStyle name="_MauThanTKKT-goi7-DonGia2143(vl t7)" xfId="510" xr:uid="{00000000-0005-0000-0000-0000F5010000}"/>
    <cellStyle name="_Nhu cau von ung truoc 2011 Tha h Hoa + Nge An gui TW" xfId="511" xr:uid="{00000000-0005-0000-0000-0000F6010000}"/>
    <cellStyle name="_PERSONAL" xfId="512" xr:uid="{00000000-0005-0000-0000-0000F7010000}"/>
    <cellStyle name="_PERSONAL_Book1" xfId="513" xr:uid="{00000000-0005-0000-0000-0000F8010000}"/>
    <cellStyle name="_PERSONAL_HTQ.8 GD1" xfId="514" xr:uid="{00000000-0005-0000-0000-0000F9010000}"/>
    <cellStyle name="_PERSONAL_HTQ.8 GD1_Book1" xfId="515" xr:uid="{00000000-0005-0000-0000-0000FA010000}"/>
    <cellStyle name="_PERSONAL_HTQ.8 GD1_Don gia quy 3 nam 2003 - Ban Dien Luc" xfId="516" xr:uid="{00000000-0005-0000-0000-0000FB010000}"/>
    <cellStyle name="_PERSONAL_HTQ.8 GD1_NC-VL2-2003" xfId="517" xr:uid="{00000000-0005-0000-0000-0000FC010000}"/>
    <cellStyle name="_PERSONAL_HTQ.8 GD1_NC-VL2-2003_1" xfId="518" xr:uid="{00000000-0005-0000-0000-0000FD010000}"/>
    <cellStyle name="_PERSONAL_HTQ.8 GD1_XL4Test5" xfId="519" xr:uid="{00000000-0005-0000-0000-0000FE010000}"/>
    <cellStyle name="_PERSONAL_khoiluongbdacdoa" xfId="520" xr:uid="{00000000-0005-0000-0000-0000FF010000}"/>
    <cellStyle name="_PERSONAL_Tong hop KHCB 2001" xfId="521" xr:uid="{00000000-0005-0000-0000-000000020000}"/>
    <cellStyle name="_PERSONAL_" xfId="522" xr:uid="{00000000-0005-0000-0000-000001020000}"/>
    <cellStyle name="_Phu luc kem BC gui VP Bo (18.2)" xfId="523" xr:uid="{00000000-0005-0000-0000-000002020000}"/>
    <cellStyle name="_Q TOAN  SCTX QL.62 QUI I ( oanh)" xfId="524" xr:uid="{00000000-0005-0000-0000-000003020000}"/>
    <cellStyle name="_Q TOAN  SCTX QL.62 QUI II ( oanh)" xfId="525" xr:uid="{00000000-0005-0000-0000-000004020000}"/>
    <cellStyle name="_QT SCTXQL62_QT1 (Cty QL)" xfId="526" xr:uid="{00000000-0005-0000-0000-000005020000}"/>
    <cellStyle name="_Qt-HT3PQ1(CauKho)" xfId="527" xr:uid="{00000000-0005-0000-0000-000006020000}"/>
    <cellStyle name="_Qt-HT3PQ1(CauKho)_Book1" xfId="528" xr:uid="{00000000-0005-0000-0000-000007020000}"/>
    <cellStyle name="_Qt-HT3PQ1(CauKho)_Don gia quy 3 nam 2003 - Ban Dien Luc" xfId="529" xr:uid="{00000000-0005-0000-0000-000008020000}"/>
    <cellStyle name="_Qt-HT3PQ1(CauKho)_Kiem Tra Don Gia" xfId="530" xr:uid="{00000000-0005-0000-0000-000009020000}"/>
    <cellStyle name="_Qt-HT3PQ1(CauKho)_NC-VL2-2003" xfId="531" xr:uid="{00000000-0005-0000-0000-00000A020000}"/>
    <cellStyle name="_Qt-HT3PQ1(CauKho)_NC-VL2-2003_1" xfId="532" xr:uid="{00000000-0005-0000-0000-00000B020000}"/>
    <cellStyle name="_Qt-HT3PQ1(CauKho)_XL4Test5" xfId="533" xr:uid="{00000000-0005-0000-0000-00000C020000}"/>
    <cellStyle name="_QT-LCTP-AE" xfId="534" xr:uid="{00000000-0005-0000-0000-00000D020000}"/>
    <cellStyle name="_quy luong con lai nam 2004" xfId="535" xr:uid="{00000000-0005-0000-0000-00000E020000}"/>
    <cellStyle name="_Sheet1" xfId="536" xr:uid="{00000000-0005-0000-0000-00000F020000}"/>
    <cellStyle name="_Sheet2" xfId="537" xr:uid="{00000000-0005-0000-0000-000010020000}"/>
    <cellStyle name="_TG-TH" xfId="538" xr:uid="{00000000-0005-0000-0000-000011020000}"/>
    <cellStyle name="_TG-TH_1" xfId="539" xr:uid="{00000000-0005-0000-0000-000012020000}"/>
    <cellStyle name="_TG-TH_1_BANG TONG HOP TINH HINH THANH QUYET TOAN (MOI I)" xfId="540" xr:uid="{00000000-0005-0000-0000-000013020000}"/>
    <cellStyle name="_TG-TH_1_BAO CAO KLCT PT2000" xfId="541" xr:uid="{00000000-0005-0000-0000-000014020000}"/>
    <cellStyle name="_TG-TH_1_BAO CAO PT2000" xfId="542" xr:uid="{00000000-0005-0000-0000-000015020000}"/>
    <cellStyle name="_TG-TH_1_BAO CAO PT2000_Book1" xfId="543" xr:uid="{00000000-0005-0000-0000-000016020000}"/>
    <cellStyle name="_TG-TH_1_Bao cao XDCB 2001 - T11 KH dieu chinh 20-11-THAI" xfId="544" xr:uid="{00000000-0005-0000-0000-000017020000}"/>
    <cellStyle name="_TG-TH_1_BAO GIA NGAY 24-10-08 (co dam)" xfId="545" xr:uid="{00000000-0005-0000-0000-000018020000}"/>
    <cellStyle name="_TG-TH_1_Biểu KH 5 năm gửi UB sửa biểu VHXH" xfId="546" xr:uid="{00000000-0005-0000-0000-000019020000}"/>
    <cellStyle name="_TG-TH_1_Book1" xfId="547" xr:uid="{00000000-0005-0000-0000-00001A020000}"/>
    <cellStyle name="_TG-TH_1_Book1_1" xfId="548" xr:uid="{00000000-0005-0000-0000-00001B020000}"/>
    <cellStyle name="_TG-TH_1_Book1_1_Book1" xfId="549" xr:uid="{00000000-0005-0000-0000-00001C020000}"/>
    <cellStyle name="_TG-TH_1_Book1_1_DanhMucDonGiaVTTB_Dien_TAM" xfId="550" xr:uid="{00000000-0005-0000-0000-00001D020000}"/>
    <cellStyle name="_TG-TH_1_Book1_1_khoiluongbdacdoa" xfId="551" xr:uid="{00000000-0005-0000-0000-00001E020000}"/>
    <cellStyle name="_TG-TH_1_Book1_2" xfId="552" xr:uid="{00000000-0005-0000-0000-00001F020000}"/>
    <cellStyle name="_TG-TH_1_Book1_2_Book1" xfId="553" xr:uid="{00000000-0005-0000-0000-000020020000}"/>
    <cellStyle name="_TG-TH_1_Book1_3" xfId="554" xr:uid="{00000000-0005-0000-0000-000021020000}"/>
    <cellStyle name="_TG-TH_1_Book1_3_Book1" xfId="555" xr:uid="{00000000-0005-0000-0000-000022020000}"/>
    <cellStyle name="_TG-TH_1_Book1_3_DT truong thinh phu" xfId="556" xr:uid="{00000000-0005-0000-0000-000023020000}"/>
    <cellStyle name="_TG-TH_1_Book1_3_XL4Test5" xfId="557" xr:uid="{00000000-0005-0000-0000-000024020000}"/>
    <cellStyle name="_TG-TH_1_Book1_4" xfId="558" xr:uid="{00000000-0005-0000-0000-000025020000}"/>
    <cellStyle name="_TG-TH_1_Book1_BC-QT-WB-dthao" xfId="559" xr:uid="{00000000-0005-0000-0000-000026020000}"/>
    <cellStyle name="_TG-TH_1_Book1_Book1" xfId="560" xr:uid="{00000000-0005-0000-0000-000027020000}"/>
    <cellStyle name="_TG-TH_1_Book1_DanhMucDonGiaVTTB_Dien_TAM" xfId="561" xr:uid="{00000000-0005-0000-0000-000028020000}"/>
    <cellStyle name="_TG-TH_1_Book1_khoiluongbdacdoa" xfId="562" xr:uid="{00000000-0005-0000-0000-00002A020000}"/>
    <cellStyle name="_TG-TH_1_Book1_Kiem Tra Don Gia" xfId="563" xr:uid="{00000000-0005-0000-0000-000029020000}"/>
    <cellStyle name="_TG-TH_1_Book1_Tong hop 3 tinh (11_5)-TTH-QN-QT" xfId="564" xr:uid="{00000000-0005-0000-0000-00002B020000}"/>
    <cellStyle name="_TG-TH_1_Book1_" xfId="565" xr:uid="{00000000-0005-0000-0000-00002C020000}"/>
    <cellStyle name="_TG-TH_1_CAU Khanh Nam(Thi Cong)" xfId="566" xr:uid="{00000000-0005-0000-0000-00002D020000}"/>
    <cellStyle name="_TG-TH_1_DAU NOI PL-CL TAI PHU LAMHC" xfId="567" xr:uid="{00000000-0005-0000-0000-00002E020000}"/>
    <cellStyle name="_TG-TH_1_Dcdtoan-bcnckt " xfId="568" xr:uid="{00000000-0005-0000-0000-00002F020000}"/>
    <cellStyle name="_TG-TH_1_DN_MTP" xfId="569" xr:uid="{00000000-0005-0000-0000-000030020000}"/>
    <cellStyle name="_TG-TH_1_Dongia2-2003" xfId="570" xr:uid="{00000000-0005-0000-0000-000031020000}"/>
    <cellStyle name="_TG-TH_1_Dongia2-2003_DT truong thinh phu" xfId="571" xr:uid="{00000000-0005-0000-0000-000032020000}"/>
    <cellStyle name="_TG-TH_1_DT truong thinh phu" xfId="572" xr:uid="{00000000-0005-0000-0000-000033020000}"/>
    <cellStyle name="_TG-TH_1_DTCDT MR.2N110.HOCMON.TDTOAN.CCUNG" xfId="573" xr:uid="{00000000-0005-0000-0000-000034020000}"/>
    <cellStyle name="_TG-TH_1_DTDuong dong tien -sua tham tra 2009 - luong 650" xfId="574" xr:uid="{00000000-0005-0000-0000-000035020000}"/>
    <cellStyle name="_TG-TH_1_DU TRU VAT TU" xfId="575" xr:uid="{00000000-0005-0000-0000-000036020000}"/>
    <cellStyle name="_TG-TH_1_khoiluongbdacdoa" xfId="576" xr:uid="{00000000-0005-0000-0000-000038020000}"/>
    <cellStyle name="_TG-TH_1_Kiem Tra Don Gia" xfId="577" xr:uid="{00000000-0005-0000-0000-000037020000}"/>
    <cellStyle name="_TG-TH_1_Lora-tungchau" xfId="578" xr:uid="{00000000-0005-0000-0000-000039020000}"/>
    <cellStyle name="_TG-TH_1_moi" xfId="579" xr:uid="{00000000-0005-0000-0000-00003A020000}"/>
    <cellStyle name="_TG-TH_1_PGIA-phieu tham tra Kho bac" xfId="580" xr:uid="{00000000-0005-0000-0000-00003B020000}"/>
    <cellStyle name="_TG-TH_1_PT02-02" xfId="581" xr:uid="{00000000-0005-0000-0000-00003C020000}"/>
    <cellStyle name="_TG-TH_1_PT02-02_Book1" xfId="582" xr:uid="{00000000-0005-0000-0000-00003D020000}"/>
    <cellStyle name="_TG-TH_1_PT02-03" xfId="583" xr:uid="{00000000-0005-0000-0000-00003E020000}"/>
    <cellStyle name="_TG-TH_1_PT02-03_Book1" xfId="584" xr:uid="{00000000-0005-0000-0000-00003F020000}"/>
    <cellStyle name="_TG-TH_1_Qt-HT3PQ1(CauKho)" xfId="585" xr:uid="{00000000-0005-0000-0000-000040020000}"/>
    <cellStyle name="_TG-TH_1_Qt-HT3PQ1(CauKho)_Book1" xfId="586" xr:uid="{00000000-0005-0000-0000-000041020000}"/>
    <cellStyle name="_TG-TH_1_Qt-HT3PQ1(CauKho)_Don gia quy 3 nam 2003 - Ban Dien Luc" xfId="587" xr:uid="{00000000-0005-0000-0000-000042020000}"/>
    <cellStyle name="_TG-TH_1_Qt-HT3PQ1(CauKho)_Kiem Tra Don Gia" xfId="588" xr:uid="{00000000-0005-0000-0000-000043020000}"/>
    <cellStyle name="_TG-TH_1_Qt-HT3PQ1(CauKho)_NC-VL2-2003" xfId="589" xr:uid="{00000000-0005-0000-0000-000044020000}"/>
    <cellStyle name="_TG-TH_1_Qt-HT3PQ1(CauKho)_NC-VL2-2003_1" xfId="590" xr:uid="{00000000-0005-0000-0000-000045020000}"/>
    <cellStyle name="_TG-TH_1_Qt-HT3PQ1(CauKho)_XL4Test5" xfId="591" xr:uid="{00000000-0005-0000-0000-000046020000}"/>
    <cellStyle name="_TG-TH_1_QT-LCTP-AE" xfId="592" xr:uid="{00000000-0005-0000-0000-000047020000}"/>
    <cellStyle name="_TG-TH_1_Sheet2" xfId="593" xr:uid="{00000000-0005-0000-0000-000048020000}"/>
    <cellStyle name="_TG-TH_1_TEL OUT 2004" xfId="594" xr:uid="{00000000-0005-0000-0000-000049020000}"/>
    <cellStyle name="_TG-TH_1_Tong hop 3 tinh (11_5)-TTH-QN-QT" xfId="595" xr:uid="{00000000-0005-0000-0000-00004A020000}"/>
    <cellStyle name="_TG-TH_1_XL4Poppy" xfId="596" xr:uid="{00000000-0005-0000-0000-00004B020000}"/>
    <cellStyle name="_TG-TH_1_XL4Test5" xfId="597" xr:uid="{00000000-0005-0000-0000-00004C020000}"/>
    <cellStyle name="_TG-TH_1_ÿÿÿÿÿ" xfId="598" xr:uid="{00000000-0005-0000-0000-00004D020000}"/>
    <cellStyle name="_TG-TH_1_" xfId="599" xr:uid="{00000000-0005-0000-0000-00004E020000}"/>
    <cellStyle name="_TG-TH_2" xfId="600" xr:uid="{00000000-0005-0000-0000-00004F020000}"/>
    <cellStyle name="_TG-TH_2_BANG TONG HOP TINH HINH THANH QUYET TOAN (MOI I)" xfId="601" xr:uid="{00000000-0005-0000-0000-000050020000}"/>
    <cellStyle name="_TG-TH_2_BAO CAO KLCT PT2000" xfId="602" xr:uid="{00000000-0005-0000-0000-000051020000}"/>
    <cellStyle name="_TG-TH_2_BAO CAO PT2000" xfId="603" xr:uid="{00000000-0005-0000-0000-000052020000}"/>
    <cellStyle name="_TG-TH_2_BAO CAO PT2000_Book1" xfId="604" xr:uid="{00000000-0005-0000-0000-000053020000}"/>
    <cellStyle name="_TG-TH_2_Bao cao XDCB 2001 - T11 KH dieu chinh 20-11-THAI" xfId="605" xr:uid="{00000000-0005-0000-0000-000054020000}"/>
    <cellStyle name="_TG-TH_2_BAO GIA NGAY 24-10-08 (co dam)" xfId="606" xr:uid="{00000000-0005-0000-0000-000055020000}"/>
    <cellStyle name="_TG-TH_2_Biểu KH 5 năm gửi UB sửa biểu VHXH" xfId="607" xr:uid="{00000000-0005-0000-0000-000056020000}"/>
    <cellStyle name="_TG-TH_2_Book1" xfId="608" xr:uid="{00000000-0005-0000-0000-000057020000}"/>
    <cellStyle name="_TG-TH_2_Book1_1" xfId="609" xr:uid="{00000000-0005-0000-0000-000058020000}"/>
    <cellStyle name="_TG-TH_2_Book1_1_Book1" xfId="610" xr:uid="{00000000-0005-0000-0000-000059020000}"/>
    <cellStyle name="_TG-TH_2_Book1_1_DanhMucDonGiaVTTB_Dien_TAM" xfId="611" xr:uid="{00000000-0005-0000-0000-00005A020000}"/>
    <cellStyle name="_TG-TH_2_Book1_1_khoiluongbdacdoa" xfId="612" xr:uid="{00000000-0005-0000-0000-00005B020000}"/>
    <cellStyle name="_TG-TH_2_Book1_2" xfId="613" xr:uid="{00000000-0005-0000-0000-00005C020000}"/>
    <cellStyle name="_TG-TH_2_Book1_2_Book1" xfId="614" xr:uid="{00000000-0005-0000-0000-00005D020000}"/>
    <cellStyle name="_TG-TH_2_Book1_3" xfId="615" xr:uid="{00000000-0005-0000-0000-00005E020000}"/>
    <cellStyle name="_TG-TH_2_Book1_3_Book1" xfId="616" xr:uid="{00000000-0005-0000-0000-00005F020000}"/>
    <cellStyle name="_TG-TH_2_Book1_3_DT truong thinh phu" xfId="617" xr:uid="{00000000-0005-0000-0000-000060020000}"/>
    <cellStyle name="_TG-TH_2_Book1_3_XL4Test5" xfId="618" xr:uid="{00000000-0005-0000-0000-000061020000}"/>
    <cellStyle name="_TG-TH_2_Book1_4" xfId="619" xr:uid="{00000000-0005-0000-0000-000062020000}"/>
    <cellStyle name="_TG-TH_2_Book1_Book1" xfId="620" xr:uid="{00000000-0005-0000-0000-000063020000}"/>
    <cellStyle name="_TG-TH_2_Book1_DanhMucDonGiaVTTB_Dien_TAM" xfId="621" xr:uid="{00000000-0005-0000-0000-000064020000}"/>
    <cellStyle name="_TG-TH_2_Book1_khoiluongbdacdoa" xfId="622" xr:uid="{00000000-0005-0000-0000-000066020000}"/>
    <cellStyle name="_TG-TH_2_Book1_Kiem Tra Don Gia" xfId="623" xr:uid="{00000000-0005-0000-0000-000065020000}"/>
    <cellStyle name="_TG-TH_2_Book1_Tong hop 3 tinh (11_5)-TTH-QN-QT" xfId="624" xr:uid="{00000000-0005-0000-0000-000067020000}"/>
    <cellStyle name="_TG-TH_2_Book1_" xfId="625" xr:uid="{00000000-0005-0000-0000-000068020000}"/>
    <cellStyle name="_TG-TH_2_CAU Khanh Nam(Thi Cong)" xfId="626" xr:uid="{00000000-0005-0000-0000-000069020000}"/>
    <cellStyle name="_TG-TH_2_DAU NOI PL-CL TAI PHU LAMHC" xfId="627" xr:uid="{00000000-0005-0000-0000-00006A020000}"/>
    <cellStyle name="_TG-TH_2_Dcdtoan-bcnckt " xfId="628" xr:uid="{00000000-0005-0000-0000-00006B020000}"/>
    <cellStyle name="_TG-TH_2_DN_MTP" xfId="629" xr:uid="{00000000-0005-0000-0000-00006C020000}"/>
    <cellStyle name="_TG-TH_2_Dongia2-2003" xfId="630" xr:uid="{00000000-0005-0000-0000-00006D020000}"/>
    <cellStyle name="_TG-TH_2_Dongia2-2003_DT truong thinh phu" xfId="631" xr:uid="{00000000-0005-0000-0000-00006E020000}"/>
    <cellStyle name="_TG-TH_2_DT truong thinh phu" xfId="632" xr:uid="{00000000-0005-0000-0000-00006F020000}"/>
    <cellStyle name="_TG-TH_2_DTCDT MR.2N110.HOCMON.TDTOAN.CCUNG" xfId="633" xr:uid="{00000000-0005-0000-0000-000070020000}"/>
    <cellStyle name="_TG-TH_2_DTDuong dong tien -sua tham tra 2009 - luong 650" xfId="634" xr:uid="{00000000-0005-0000-0000-000071020000}"/>
    <cellStyle name="_TG-TH_2_DU TRU VAT TU" xfId="635" xr:uid="{00000000-0005-0000-0000-000072020000}"/>
    <cellStyle name="_TG-TH_2_khoiluongbdacdoa" xfId="636" xr:uid="{00000000-0005-0000-0000-000074020000}"/>
    <cellStyle name="_TG-TH_2_Kiem Tra Don Gia" xfId="637" xr:uid="{00000000-0005-0000-0000-000073020000}"/>
    <cellStyle name="_TG-TH_2_Lora-tungchau" xfId="638" xr:uid="{00000000-0005-0000-0000-000075020000}"/>
    <cellStyle name="_TG-TH_2_moi" xfId="639" xr:uid="{00000000-0005-0000-0000-000076020000}"/>
    <cellStyle name="_TG-TH_2_PGIA-phieu tham tra Kho bac" xfId="640" xr:uid="{00000000-0005-0000-0000-000077020000}"/>
    <cellStyle name="_TG-TH_2_PT02-02" xfId="641" xr:uid="{00000000-0005-0000-0000-000078020000}"/>
    <cellStyle name="_TG-TH_2_PT02-02_Book1" xfId="642" xr:uid="{00000000-0005-0000-0000-000079020000}"/>
    <cellStyle name="_TG-TH_2_PT02-03" xfId="643" xr:uid="{00000000-0005-0000-0000-00007A020000}"/>
    <cellStyle name="_TG-TH_2_PT02-03_Book1" xfId="644" xr:uid="{00000000-0005-0000-0000-00007B020000}"/>
    <cellStyle name="_TG-TH_2_Qt-HT3PQ1(CauKho)" xfId="645" xr:uid="{00000000-0005-0000-0000-00007C020000}"/>
    <cellStyle name="_TG-TH_2_Qt-HT3PQ1(CauKho)_Book1" xfId="646" xr:uid="{00000000-0005-0000-0000-00007D020000}"/>
    <cellStyle name="_TG-TH_2_Qt-HT3PQ1(CauKho)_Don gia quy 3 nam 2003 - Ban Dien Luc" xfId="647" xr:uid="{00000000-0005-0000-0000-00007E020000}"/>
    <cellStyle name="_TG-TH_2_Qt-HT3PQ1(CauKho)_Kiem Tra Don Gia" xfId="648" xr:uid="{00000000-0005-0000-0000-00007F020000}"/>
    <cellStyle name="_TG-TH_2_Qt-HT3PQ1(CauKho)_NC-VL2-2003" xfId="649" xr:uid="{00000000-0005-0000-0000-000080020000}"/>
    <cellStyle name="_TG-TH_2_Qt-HT3PQ1(CauKho)_NC-VL2-2003_1" xfId="650" xr:uid="{00000000-0005-0000-0000-000081020000}"/>
    <cellStyle name="_TG-TH_2_Qt-HT3PQ1(CauKho)_XL4Test5" xfId="651" xr:uid="{00000000-0005-0000-0000-000082020000}"/>
    <cellStyle name="_TG-TH_2_QT-LCTP-AE" xfId="652" xr:uid="{00000000-0005-0000-0000-000083020000}"/>
    <cellStyle name="_TG-TH_2_quy luong con lai nam 2004" xfId="653" xr:uid="{00000000-0005-0000-0000-000084020000}"/>
    <cellStyle name="_TG-TH_2_Sheet2" xfId="654" xr:uid="{00000000-0005-0000-0000-000085020000}"/>
    <cellStyle name="_TG-TH_2_TEL OUT 2004" xfId="655" xr:uid="{00000000-0005-0000-0000-000086020000}"/>
    <cellStyle name="_TG-TH_2_Tong hop 3 tinh (11_5)-TTH-QN-QT" xfId="656" xr:uid="{00000000-0005-0000-0000-000087020000}"/>
    <cellStyle name="_TG-TH_2_XL4Poppy" xfId="657" xr:uid="{00000000-0005-0000-0000-000088020000}"/>
    <cellStyle name="_TG-TH_2_XL4Test5" xfId="658" xr:uid="{00000000-0005-0000-0000-000089020000}"/>
    <cellStyle name="_TG-TH_2_ÿÿÿÿÿ" xfId="659" xr:uid="{00000000-0005-0000-0000-00008A020000}"/>
    <cellStyle name="_TG-TH_2_" xfId="660" xr:uid="{00000000-0005-0000-0000-00008B020000}"/>
    <cellStyle name="_TG-TH_3" xfId="661" xr:uid="{00000000-0005-0000-0000-00008C020000}"/>
    <cellStyle name="_TG-TH_3_Book1" xfId="662" xr:uid="{00000000-0005-0000-0000-00008D020000}"/>
    <cellStyle name="_TG-TH_3_Lora-tungchau" xfId="663" xr:uid="{00000000-0005-0000-0000-00008E020000}"/>
    <cellStyle name="_TG-TH_3_Qt-HT3PQ1(CauKho)" xfId="664" xr:uid="{00000000-0005-0000-0000-00008F020000}"/>
    <cellStyle name="_TG-TH_3_Qt-HT3PQ1(CauKho)_Book1" xfId="665" xr:uid="{00000000-0005-0000-0000-000090020000}"/>
    <cellStyle name="_TG-TH_3_Qt-HT3PQ1(CauKho)_Don gia quy 3 nam 2003 - Ban Dien Luc" xfId="666" xr:uid="{00000000-0005-0000-0000-000091020000}"/>
    <cellStyle name="_TG-TH_3_Qt-HT3PQ1(CauKho)_Kiem Tra Don Gia" xfId="667" xr:uid="{00000000-0005-0000-0000-000092020000}"/>
    <cellStyle name="_TG-TH_3_Qt-HT3PQ1(CauKho)_NC-VL2-2003" xfId="668" xr:uid="{00000000-0005-0000-0000-000093020000}"/>
    <cellStyle name="_TG-TH_3_Qt-HT3PQ1(CauKho)_NC-VL2-2003_1" xfId="669" xr:uid="{00000000-0005-0000-0000-000094020000}"/>
    <cellStyle name="_TG-TH_3_Qt-HT3PQ1(CauKho)_XL4Test5" xfId="670" xr:uid="{00000000-0005-0000-0000-000095020000}"/>
    <cellStyle name="_TG-TH_3_quy luong con lai nam 2004" xfId="671" xr:uid="{00000000-0005-0000-0000-000096020000}"/>
    <cellStyle name="_TG-TH_3_" xfId="672" xr:uid="{00000000-0005-0000-0000-000097020000}"/>
    <cellStyle name="_TG-TH_4" xfId="673" xr:uid="{00000000-0005-0000-0000-000098020000}"/>
    <cellStyle name="_TG-TH_4_Book1" xfId="674" xr:uid="{00000000-0005-0000-0000-000099020000}"/>
    <cellStyle name="_TG-TH_4_DTDuong dong tien -sua tham tra 2009 - luong 650" xfId="675" xr:uid="{00000000-0005-0000-0000-00009A020000}"/>
    <cellStyle name="_TG-TH_4_quy luong con lai nam 2004" xfId="676" xr:uid="{00000000-0005-0000-0000-00009B020000}"/>
    <cellStyle name="_TH KHAI TOAN THU THIEM cac tuyen TT noi" xfId="677" xr:uid="{00000000-0005-0000-0000-0000A0020000}"/>
    <cellStyle name="_TKP" xfId="678" xr:uid="{00000000-0005-0000-0000-00009C020000}"/>
    <cellStyle name="_Tong dutoan PP LAHAI" xfId="679" xr:uid="{00000000-0005-0000-0000-00009D020000}"/>
    <cellStyle name="_Tong hop 3 tinh (11_5)-TTH-QN-QT" xfId="680" xr:uid="{00000000-0005-0000-0000-00009E020000}"/>
    <cellStyle name="_Tong hop may cheu nganh 1" xfId="681" xr:uid="{00000000-0005-0000-0000-00009F020000}"/>
    <cellStyle name="_ung 2011 - 11-6-Thanh hoa-Nghe an" xfId="682" xr:uid="{00000000-0005-0000-0000-0000A1020000}"/>
    <cellStyle name="_ung truoc 2011 NSTW Thanh Hoa + Nge An gui Thu 12-5" xfId="683" xr:uid="{00000000-0005-0000-0000-0000A2020000}"/>
    <cellStyle name="_ung truoc cua long an (6-5-2010)" xfId="684" xr:uid="{00000000-0005-0000-0000-0000A3020000}"/>
    <cellStyle name="_ung von chinh thuc doan kiem tra TAY NAM BO" xfId="685" xr:uid="{00000000-0005-0000-0000-0000A4020000}"/>
    <cellStyle name="_Ung von nam 2011 vung TNB - Doan Cong tac (12-5-2010)" xfId="686" xr:uid="{00000000-0005-0000-0000-0000A5020000}"/>
    <cellStyle name="_Ung von nam 2011 vung TNB - Doan Cong tac (12-5-2010)_Copy of ghep 3 bieu trinh LD BO 28-6 (TPCP)" xfId="687" xr:uid="{00000000-0005-0000-0000-0000A6020000}"/>
    <cellStyle name="_ÿÿÿÿÿ" xfId="688" xr:uid="{00000000-0005-0000-0000-0000A7020000}"/>
    <cellStyle name="_ÿÿÿÿÿ_Kh ql62 (2010) 11-09" xfId="689" xr:uid="{00000000-0005-0000-0000-0000A8020000}"/>
    <cellStyle name="_" xfId="690" xr:uid="{00000000-0005-0000-0000-0000A9020000}"/>
    <cellStyle name="__1" xfId="691" xr:uid="{00000000-0005-0000-0000-0000AA020000}"/>
    <cellStyle name="__Bao gia TB Kon Dao 2010" xfId="692" xr:uid="{00000000-0005-0000-0000-0000AB020000}"/>
    <cellStyle name="~1" xfId="693" xr:uid="{00000000-0005-0000-0000-0000AC020000}"/>
    <cellStyle name="’Ê‰Ý [0.00]_laroux" xfId="694" xr:uid="{00000000-0005-0000-0000-0000AD020000}"/>
    <cellStyle name="’Ê‰Ý_laroux" xfId="695" xr:uid="{00000000-0005-0000-0000-0000AE020000}"/>
    <cellStyle name="•W?_Format" xfId="696" xr:uid="{00000000-0005-0000-0000-0000AF020000}"/>
    <cellStyle name="•W€_¯–ì" xfId="697" xr:uid="{00000000-0005-0000-0000-0000B0020000}"/>
    <cellStyle name="•W_¯–ì" xfId="698" xr:uid="{00000000-0005-0000-0000-0000B1020000}"/>
    <cellStyle name="W_MARINE" xfId="699" xr:uid="{00000000-0005-0000-0000-0000B2020000}"/>
    <cellStyle name="0" xfId="700" xr:uid="{00000000-0005-0000-0000-0000B3020000}"/>
    <cellStyle name="0 2" xfId="701" xr:uid="{00000000-0005-0000-0000-0000B4020000}"/>
    <cellStyle name="0 2 2" xfId="702" xr:uid="{00000000-0005-0000-0000-0000B5020000}"/>
    <cellStyle name="0 3" xfId="703" xr:uid="{00000000-0005-0000-0000-0000B6020000}"/>
    <cellStyle name="0 3 2" xfId="704" xr:uid="{00000000-0005-0000-0000-0000B7020000}"/>
    <cellStyle name="0 4" xfId="705" xr:uid="{00000000-0005-0000-0000-0000B8020000}"/>
    <cellStyle name="0.0" xfId="706" xr:uid="{00000000-0005-0000-0000-0000B9020000}"/>
    <cellStyle name="0.0 2" xfId="707" xr:uid="{00000000-0005-0000-0000-0000BA020000}"/>
    <cellStyle name="0.0 2 2" xfId="708" xr:uid="{00000000-0005-0000-0000-0000BB020000}"/>
    <cellStyle name="0.0 3" xfId="709" xr:uid="{00000000-0005-0000-0000-0000BC020000}"/>
    <cellStyle name="0.0 3 2" xfId="710" xr:uid="{00000000-0005-0000-0000-0000BD020000}"/>
    <cellStyle name="0.0 4" xfId="711" xr:uid="{00000000-0005-0000-0000-0000BE020000}"/>
    <cellStyle name="0.00" xfId="712" xr:uid="{00000000-0005-0000-0000-0000BF020000}"/>
    <cellStyle name="0.00 2" xfId="713" xr:uid="{00000000-0005-0000-0000-0000C0020000}"/>
    <cellStyle name="0.00 2 2" xfId="714" xr:uid="{00000000-0005-0000-0000-0000C1020000}"/>
    <cellStyle name="0.00 3" xfId="715" xr:uid="{00000000-0005-0000-0000-0000C2020000}"/>
    <cellStyle name="0.00 3 2" xfId="716" xr:uid="{00000000-0005-0000-0000-0000C3020000}"/>
    <cellStyle name="0.00 4" xfId="717" xr:uid="{00000000-0005-0000-0000-0000C4020000}"/>
    <cellStyle name="1" xfId="718" xr:uid="{00000000-0005-0000-0000-0000C5020000}"/>
    <cellStyle name="1_17 bieu (hung cap nhap)" xfId="719" xr:uid="{00000000-0005-0000-0000-0000C6020000}"/>
    <cellStyle name="1_17 bieu (hung cap nhap) 2" xfId="720" xr:uid="{00000000-0005-0000-0000-0000C7020000}"/>
    <cellStyle name="1_17 bieu (hung cap nhap) 3" xfId="721" xr:uid="{00000000-0005-0000-0000-0000C8020000}"/>
    <cellStyle name="1_2-Ha GiangBB2011-V1" xfId="722" xr:uid="{00000000-0005-0000-0000-0000C9020000}"/>
    <cellStyle name="1_50-BB Vung tau 2011" xfId="723" xr:uid="{00000000-0005-0000-0000-0000CA020000}"/>
    <cellStyle name="1_52-Long An2011.BB-V1" xfId="724" xr:uid="{00000000-0005-0000-0000-0000CB020000}"/>
    <cellStyle name="1_7 noi 48 goi C5 9 vi na" xfId="725" xr:uid="{00000000-0005-0000-0000-0000CC020000}"/>
    <cellStyle name="1_BANG KE VAT TU" xfId="726" xr:uid="{00000000-0005-0000-0000-0000CD020000}"/>
    <cellStyle name="1_Bao cao doan cong tac cua Bo thang 4-2010" xfId="727" xr:uid="{00000000-0005-0000-0000-0000CE020000}"/>
    <cellStyle name="1_Bao cao doan cong tac cua Bo thang 4-2010 2" xfId="728" xr:uid="{00000000-0005-0000-0000-0000CF020000}"/>
    <cellStyle name="1_Bao cao giai ngan von dau tu nam 2009 (theo doi)" xfId="729" xr:uid="{00000000-0005-0000-0000-0000D0020000}"/>
    <cellStyle name="1_Bao cao giai ngan von dau tu nam 2009 (theo doi) 2" xfId="730" xr:uid="{00000000-0005-0000-0000-0000D1020000}"/>
    <cellStyle name="1_Bao cao giai ngan von dau tu nam 2009 (theo doi)_Bao cao doan cong tac cua Bo thang 4-2010" xfId="731" xr:uid="{00000000-0005-0000-0000-0000D2020000}"/>
    <cellStyle name="1_Bao cao giai ngan von dau tu nam 2009 (theo doi)_Bao cao doan cong tac cua Bo thang 4-2010 2" xfId="732" xr:uid="{00000000-0005-0000-0000-0000D3020000}"/>
    <cellStyle name="1_Bao cao giai ngan von dau tu nam 2009 (theo doi)_Ke hoach 2009 (theo doi) -1" xfId="733" xr:uid="{00000000-0005-0000-0000-0000D4020000}"/>
    <cellStyle name="1_Bao cao giai ngan von dau tu nam 2009 (theo doi)_Ke hoach 2009 (theo doi) -1 2" xfId="734" xr:uid="{00000000-0005-0000-0000-0000D5020000}"/>
    <cellStyle name="1_Bao cao KP tu chu" xfId="735" xr:uid="{00000000-0005-0000-0000-0000D6020000}"/>
    <cellStyle name="1_BAO GIA NGAY 24-10-08 (co dam)" xfId="736" xr:uid="{00000000-0005-0000-0000-0000D7020000}"/>
    <cellStyle name="1_Bao gia TB Kon Dao 2010" xfId="737" xr:uid="{00000000-0005-0000-0000-0000D8020000}"/>
    <cellStyle name="1_BC 8 thang 2009 ve CT trong diem 5nam" xfId="738" xr:uid="{00000000-0005-0000-0000-0000D9020000}"/>
    <cellStyle name="1_BC 8 thang 2009 ve CT trong diem 5nam 2" xfId="739" xr:uid="{00000000-0005-0000-0000-0000DA020000}"/>
    <cellStyle name="1_BC 8 thang 2009 ve CT trong diem 5nam_Bao cao doan cong tac cua Bo thang 4-2010" xfId="740" xr:uid="{00000000-0005-0000-0000-0000DB020000}"/>
    <cellStyle name="1_BC 8 thang 2009 ve CT trong diem 5nam_Bao cao doan cong tac cua Bo thang 4-2010 2" xfId="741" xr:uid="{00000000-0005-0000-0000-0000DC020000}"/>
    <cellStyle name="1_BC 8 thang 2009 ve CT trong diem 5nam_bieu 01" xfId="742" xr:uid="{00000000-0005-0000-0000-0000DD020000}"/>
    <cellStyle name="1_BC 8 thang 2009 ve CT trong diem 5nam_bieu 01 2" xfId="743" xr:uid="{00000000-0005-0000-0000-0000DE020000}"/>
    <cellStyle name="1_BC 8 thang 2009 ve CT trong diem 5nam_bieu 01_Bao cao doan cong tac cua Bo thang 4-2010" xfId="744" xr:uid="{00000000-0005-0000-0000-0000DF020000}"/>
    <cellStyle name="1_BC 8 thang 2009 ve CT trong diem 5nam_bieu 01_Bao cao doan cong tac cua Bo thang 4-2010 2" xfId="745" xr:uid="{00000000-0005-0000-0000-0000E0020000}"/>
    <cellStyle name="1_BC nam 2007 (UB)" xfId="746" xr:uid="{00000000-0005-0000-0000-0000E1020000}"/>
    <cellStyle name="1_BC nam 2007 (UB) 2" xfId="747" xr:uid="{00000000-0005-0000-0000-0000E2020000}"/>
    <cellStyle name="1_BC nam 2007 (UB)_Bao cao doan cong tac cua Bo thang 4-2010" xfId="748" xr:uid="{00000000-0005-0000-0000-0000E3020000}"/>
    <cellStyle name="1_BC nam 2007 (UB)_Bao cao doan cong tac cua Bo thang 4-2010 2" xfId="749" xr:uid="{00000000-0005-0000-0000-0000E4020000}"/>
    <cellStyle name="1_bieu 1" xfId="750" xr:uid="{00000000-0005-0000-0000-0000E5020000}"/>
    <cellStyle name="1_bieu 2" xfId="751" xr:uid="{00000000-0005-0000-0000-0000E6020000}"/>
    <cellStyle name="1_bieu 4" xfId="752" xr:uid="{00000000-0005-0000-0000-0000E7020000}"/>
    <cellStyle name="1_bieu tong hop" xfId="753" xr:uid="{00000000-0005-0000-0000-0000E8020000}"/>
    <cellStyle name="1_Book1" xfId="754" xr:uid="{00000000-0005-0000-0000-0000E9020000}"/>
    <cellStyle name="1_Book1_1" xfId="755" xr:uid="{00000000-0005-0000-0000-0000EA020000}"/>
    <cellStyle name="1_Book1_1 2" xfId="756" xr:uid="{00000000-0005-0000-0000-0000EB020000}"/>
    <cellStyle name="1_Book1_1_VBPL kiểm toán Đầu tư XDCB 2010" xfId="757" xr:uid="{00000000-0005-0000-0000-0000EC020000}"/>
    <cellStyle name="1_Book1_Bao cao doan cong tac cua Bo thang 4-2010" xfId="758" xr:uid="{00000000-0005-0000-0000-0000ED020000}"/>
    <cellStyle name="1_Book1_Bao cao doan cong tac cua Bo thang 4-2010 2" xfId="759" xr:uid="{00000000-0005-0000-0000-0000EE020000}"/>
    <cellStyle name="1_Book1_BL vu" xfId="760" xr:uid="{00000000-0005-0000-0000-0000EF020000}"/>
    <cellStyle name="1_Book1_Book1" xfId="761" xr:uid="{00000000-0005-0000-0000-0000F0020000}"/>
    <cellStyle name="1_Book1_Book1 2" xfId="762" xr:uid="{00000000-0005-0000-0000-0000F1020000}"/>
    <cellStyle name="1_Book1_Gia - Thanh An" xfId="763" xr:uid="{00000000-0005-0000-0000-0000F2020000}"/>
    <cellStyle name="1_Book1_VBPL kiểm toán Đầu tư XDCB 2010" xfId="764" xr:uid="{00000000-0005-0000-0000-0000F3020000}"/>
    <cellStyle name="1_Book2" xfId="765" xr:uid="{00000000-0005-0000-0000-0000F4020000}"/>
    <cellStyle name="1_Book2 2" xfId="766" xr:uid="{00000000-0005-0000-0000-0000F5020000}"/>
    <cellStyle name="1_Book2_Bao cao doan cong tac cua Bo thang 4-2010" xfId="767" xr:uid="{00000000-0005-0000-0000-0000F6020000}"/>
    <cellStyle name="1_Book2_Bao cao doan cong tac cua Bo thang 4-2010 2" xfId="768" xr:uid="{00000000-0005-0000-0000-0000F7020000}"/>
    <cellStyle name="1_Cau thuy dien Ban La (Cu Anh)" xfId="769" xr:uid="{00000000-0005-0000-0000-0000F8020000}"/>
    <cellStyle name="1_Copy of ghep 3 bieu trinh LD BO 28-6 (TPCP)" xfId="770" xr:uid="{00000000-0005-0000-0000-0000F9020000}"/>
    <cellStyle name="1_Danh sach gui BC thuc hien KH2009" xfId="771" xr:uid="{00000000-0005-0000-0000-0000FA020000}"/>
    <cellStyle name="1_Danh sach gui BC thuc hien KH2009 2" xfId="772" xr:uid="{00000000-0005-0000-0000-0000FB020000}"/>
    <cellStyle name="1_Danh sach gui BC thuc hien KH2009_Bao cao doan cong tac cua Bo thang 4-2010" xfId="773" xr:uid="{00000000-0005-0000-0000-0000FC020000}"/>
    <cellStyle name="1_Danh sach gui BC thuc hien KH2009_Bao cao doan cong tac cua Bo thang 4-2010 2" xfId="774" xr:uid="{00000000-0005-0000-0000-0000FD020000}"/>
    <cellStyle name="1_Danh sach gui BC thuc hien KH2009_Ke hoach 2009 (theo doi) -1" xfId="775" xr:uid="{00000000-0005-0000-0000-0000FE020000}"/>
    <cellStyle name="1_Danh sach gui BC thuc hien KH2009_Ke hoach 2009 (theo doi) -1 2" xfId="776" xr:uid="{00000000-0005-0000-0000-0000FF020000}"/>
    <cellStyle name="1_Don gia Du thau ( XL19)" xfId="777" xr:uid="{00000000-0005-0000-0000-000000030000}"/>
    <cellStyle name="1_Don gia Du thau ( XL19) 2" xfId="778" xr:uid="{00000000-0005-0000-0000-000001030000}"/>
    <cellStyle name="1_DT972000" xfId="779" xr:uid="{00000000-0005-0000-0000-000002030000}"/>
    <cellStyle name="1_dtCau Km3+429,21TL685" xfId="780" xr:uid="{00000000-0005-0000-0000-000003030000}"/>
    <cellStyle name="1_Dtdchinh2397" xfId="781" xr:uid="{00000000-0005-0000-0000-000004030000}"/>
    <cellStyle name="1_Du thau" xfId="782" xr:uid="{00000000-0005-0000-0000-000007030000}"/>
    <cellStyle name="1_Du toan 558 (Km17+508.12 - Km 22)" xfId="783" xr:uid="{00000000-0005-0000-0000-000005030000}"/>
    <cellStyle name="1_du toan lan 3" xfId="784" xr:uid="{00000000-0005-0000-0000-000006030000}"/>
    <cellStyle name="1_Gia - Thanh An" xfId="785" xr:uid="{00000000-0005-0000-0000-000008030000}"/>
    <cellStyle name="1_Gia_VLQL48_duyet " xfId="786" xr:uid="{00000000-0005-0000-0000-000009030000}"/>
    <cellStyle name="1_GIA-DUTHAUsuaNS" xfId="787" xr:uid="{00000000-0005-0000-0000-00000A030000}"/>
    <cellStyle name="1_KH 2007 (theo doi)" xfId="788" xr:uid="{00000000-0005-0000-0000-00000E030000}"/>
    <cellStyle name="1_KH 2007 (theo doi) 2" xfId="789" xr:uid="{00000000-0005-0000-0000-00000F030000}"/>
    <cellStyle name="1_KH 2007 (theo doi)_Bao cao doan cong tac cua Bo thang 4-2010" xfId="790" xr:uid="{00000000-0005-0000-0000-000010030000}"/>
    <cellStyle name="1_KH 2007 (theo doi)_Bao cao doan cong tac cua Bo thang 4-2010 2" xfId="791" xr:uid="{00000000-0005-0000-0000-000011030000}"/>
    <cellStyle name="1_Kh ql62 (2010) 11-09" xfId="792" xr:uid="{00000000-0005-0000-0000-000012030000}"/>
    <cellStyle name="1_khoiluongbdacdoa" xfId="793" xr:uid="{00000000-0005-0000-0000-000013030000}"/>
    <cellStyle name="1_KL km 0-km3+300 dieu chinh 4-2008" xfId="794" xr:uid="{00000000-0005-0000-0000-00000B030000}"/>
    <cellStyle name="1_KLNM 1303" xfId="795" xr:uid="{00000000-0005-0000-0000-00000C030000}"/>
    <cellStyle name="1_KlQdinhduyet" xfId="796" xr:uid="{00000000-0005-0000-0000-00000D030000}"/>
    <cellStyle name="1_LuuNgay17-03-2009Đơn KN Cục thuế" xfId="797" xr:uid="{00000000-0005-0000-0000-000014030000}"/>
    <cellStyle name="1_NTHOC" xfId="798" xr:uid="{00000000-0005-0000-0000-000015030000}"/>
    <cellStyle name="1_NTHOC 2" xfId="799" xr:uid="{00000000-0005-0000-0000-000016030000}"/>
    <cellStyle name="1_NTHOC_Tong hop theo doi von TPCP" xfId="800" xr:uid="{00000000-0005-0000-0000-000017030000}"/>
    <cellStyle name="1_NTHOC_Tong hop theo doi von TPCP 2" xfId="801" xr:uid="{00000000-0005-0000-0000-000018030000}"/>
    <cellStyle name="1_NTHOC_Tong hop theo doi von TPCP_Bao cao kiem toan kh 2010" xfId="802" xr:uid="{00000000-0005-0000-0000-000019030000}"/>
    <cellStyle name="1_NTHOC_Tong hop theo doi von TPCP_Bao cao kiem toan kh 2010 2" xfId="803" xr:uid="{00000000-0005-0000-0000-00001A030000}"/>
    <cellStyle name="1_NTHOC_Tong hop theo doi von TPCP_Ke hoach 2010 (theo doi)2" xfId="804" xr:uid="{00000000-0005-0000-0000-00001B030000}"/>
    <cellStyle name="1_NTHOC_Tong hop theo doi von TPCP_Ke hoach 2010 (theo doi)2 2" xfId="805" xr:uid="{00000000-0005-0000-0000-00001C030000}"/>
    <cellStyle name="1_NTHOC_Tong hop theo doi von TPCP_QD UBND tinh" xfId="806" xr:uid="{00000000-0005-0000-0000-00001D030000}"/>
    <cellStyle name="1_NTHOC_Tong hop theo doi von TPCP_QD UBND tinh 2" xfId="807" xr:uid="{00000000-0005-0000-0000-00001E030000}"/>
    <cellStyle name="1_NTHOC_Tong hop theo doi von TPCP_Worksheet in D: My Documents Luc Van ban xu ly Nam 2011 Bao cao ra soat tam ung TPCP" xfId="808" xr:uid="{00000000-0005-0000-0000-00001F030000}"/>
    <cellStyle name="1_NTHOC_Tong hop theo doi von TPCP_Worksheet in D: My Documents Luc Van ban xu ly Nam 2011 Bao cao ra soat tam ung TPCP 2" xfId="809" xr:uid="{00000000-0005-0000-0000-000020030000}"/>
    <cellStyle name="1_QT Thue GTGT 2008" xfId="810" xr:uid="{00000000-0005-0000-0000-000021030000}"/>
    <cellStyle name="1_Ra soat Giai ngan 2007 (dang lam)" xfId="811" xr:uid="{00000000-0005-0000-0000-000022030000}"/>
    <cellStyle name="1_Ra soat Giai ngan 2007 (dang lam) 2" xfId="812" xr:uid="{00000000-0005-0000-0000-000023030000}"/>
    <cellStyle name="1_Theo doi von TPCP (dang lam)" xfId="813" xr:uid="{00000000-0005-0000-0000-000025030000}"/>
    <cellStyle name="1_Theo doi von TPCP (dang lam) 2" xfId="814" xr:uid="{00000000-0005-0000-0000-000026030000}"/>
    <cellStyle name="1_Thong ke cong" xfId="815" xr:uid="{00000000-0005-0000-0000-000027030000}"/>
    <cellStyle name="1_thong ke giao dan sinh" xfId="816" xr:uid="{00000000-0005-0000-0000-000028030000}"/>
    <cellStyle name="1_TonghopKL_BOY-sual2" xfId="817" xr:uid="{00000000-0005-0000-0000-000024030000}"/>
    <cellStyle name="1_TRUNG PMU 5" xfId="818" xr:uid="{00000000-0005-0000-0000-000029030000}"/>
    <cellStyle name="1_VBPL kiểm toán Đầu tư XDCB 2010" xfId="819" xr:uid="{00000000-0005-0000-0000-00002A030000}"/>
    <cellStyle name="1_ÿÿÿÿÿ" xfId="820" xr:uid="{00000000-0005-0000-0000-00002B030000}"/>
    <cellStyle name="1_ÿÿÿÿÿ 2" xfId="821" xr:uid="{00000000-0005-0000-0000-00002C030000}"/>
    <cellStyle name="1_ÿÿÿÿÿ_Bieu tong hop nhu cau ung 2011 da chon loc -Mien nui" xfId="822" xr:uid="{00000000-0005-0000-0000-00002D030000}"/>
    <cellStyle name="1_ÿÿÿÿÿ_Bieu tong hop nhu cau ung 2011 da chon loc -Mien nui 2" xfId="823" xr:uid="{00000000-0005-0000-0000-00002E030000}"/>
    <cellStyle name="1_ÿÿÿÿÿ_Kh ql62 (2010) 11-09" xfId="824" xr:uid="{00000000-0005-0000-0000-00002F030000}"/>
    <cellStyle name="1_ÿÿÿÿÿ_mau bieu doan giam sat 2010 (version 2)" xfId="825" xr:uid="{00000000-0005-0000-0000-000030030000}"/>
    <cellStyle name="1_ÿÿÿÿÿ_mau bieu doan giam sat 2010 (version 2) 2" xfId="826" xr:uid="{00000000-0005-0000-0000-000031030000}"/>
    <cellStyle name="1_ÿÿÿÿÿ_VBPL kiểm toán Đầu tư XDCB 2010" xfId="827" xr:uid="{00000000-0005-0000-0000-000032030000}"/>
    <cellStyle name="1_" xfId="828" xr:uid="{00000000-0005-0000-0000-000033030000}"/>
    <cellStyle name="15" xfId="829" xr:uid="{00000000-0005-0000-0000-000034030000}"/>
    <cellStyle name="18" xfId="830" xr:uid="{00000000-0005-0000-0000-000035030000}"/>
    <cellStyle name="¹éºÐÀ²_      " xfId="831" xr:uid="{00000000-0005-0000-0000-000036030000}"/>
    <cellStyle name="2" xfId="832" xr:uid="{00000000-0005-0000-0000-000037030000}"/>
    <cellStyle name="2_7 noi 48 goi C5 9 vi na" xfId="833" xr:uid="{00000000-0005-0000-0000-000038030000}"/>
    <cellStyle name="2_BL vu" xfId="834" xr:uid="{00000000-0005-0000-0000-000039030000}"/>
    <cellStyle name="2_Book1" xfId="835" xr:uid="{00000000-0005-0000-0000-00003A030000}"/>
    <cellStyle name="2_Book1 2" xfId="836" xr:uid="{00000000-0005-0000-0000-00003B030000}"/>
    <cellStyle name="2_Book1_1" xfId="837" xr:uid="{00000000-0005-0000-0000-00003C030000}"/>
    <cellStyle name="2_Book1_Bao cao kiem toan kh 2010" xfId="838" xr:uid="{00000000-0005-0000-0000-00003D030000}"/>
    <cellStyle name="2_Book1_Bao cao kiem toan kh 2010 2" xfId="839" xr:uid="{00000000-0005-0000-0000-00003E030000}"/>
    <cellStyle name="2_Book1_Ke hoach 2010 (theo doi)2" xfId="840" xr:uid="{00000000-0005-0000-0000-00003F030000}"/>
    <cellStyle name="2_Book1_Ke hoach 2010 (theo doi)2 2" xfId="841" xr:uid="{00000000-0005-0000-0000-000040030000}"/>
    <cellStyle name="2_Book1_QD UBND tinh" xfId="842" xr:uid="{00000000-0005-0000-0000-000041030000}"/>
    <cellStyle name="2_Book1_QD UBND tinh 2" xfId="843" xr:uid="{00000000-0005-0000-0000-000042030000}"/>
    <cellStyle name="2_Book1_VBPL kiểm toán Đầu tư XDCB 2010" xfId="844" xr:uid="{00000000-0005-0000-0000-000043030000}"/>
    <cellStyle name="2_Book1_Worksheet in D: My Documents Luc Van ban xu ly Nam 2011 Bao cao ra soat tam ung TPCP" xfId="845" xr:uid="{00000000-0005-0000-0000-000044030000}"/>
    <cellStyle name="2_Book1_Worksheet in D: My Documents Luc Van ban xu ly Nam 2011 Bao cao ra soat tam ung TPCP 2" xfId="846" xr:uid="{00000000-0005-0000-0000-000045030000}"/>
    <cellStyle name="2_Cau thuy dien Ban La (Cu Anh)" xfId="847" xr:uid="{00000000-0005-0000-0000-000046030000}"/>
    <cellStyle name="2_Dtdchinh2397" xfId="848" xr:uid="{00000000-0005-0000-0000-000047030000}"/>
    <cellStyle name="2_Du toan 558 (Km17+508.12 - Km 22)" xfId="849" xr:uid="{00000000-0005-0000-0000-000048030000}"/>
    <cellStyle name="2_Gia_VLQL48_duyet " xfId="850" xr:uid="{00000000-0005-0000-0000-000049030000}"/>
    <cellStyle name="2_KLNM 1303" xfId="851" xr:uid="{00000000-0005-0000-0000-00004A030000}"/>
    <cellStyle name="2_KlQdinhduyet" xfId="852" xr:uid="{00000000-0005-0000-0000-00004B030000}"/>
    <cellStyle name="2_NTHOC" xfId="853" xr:uid="{00000000-0005-0000-0000-00004C030000}"/>
    <cellStyle name="2_NTHOC 2" xfId="854" xr:uid="{00000000-0005-0000-0000-00004D030000}"/>
    <cellStyle name="2_NTHOC_Tong hop theo doi von TPCP" xfId="855" xr:uid="{00000000-0005-0000-0000-00004E030000}"/>
    <cellStyle name="2_NTHOC_Tong hop theo doi von TPCP 2" xfId="856" xr:uid="{00000000-0005-0000-0000-00004F030000}"/>
    <cellStyle name="2_NTHOC_Tong hop theo doi von TPCP_Bao cao kiem toan kh 2010" xfId="857" xr:uid="{00000000-0005-0000-0000-000050030000}"/>
    <cellStyle name="2_NTHOC_Tong hop theo doi von TPCP_Bao cao kiem toan kh 2010 2" xfId="858" xr:uid="{00000000-0005-0000-0000-000051030000}"/>
    <cellStyle name="2_NTHOC_Tong hop theo doi von TPCP_Ke hoach 2010 (theo doi)2" xfId="859" xr:uid="{00000000-0005-0000-0000-000052030000}"/>
    <cellStyle name="2_NTHOC_Tong hop theo doi von TPCP_Ke hoach 2010 (theo doi)2 2" xfId="860" xr:uid="{00000000-0005-0000-0000-000053030000}"/>
    <cellStyle name="2_NTHOC_Tong hop theo doi von TPCP_QD UBND tinh" xfId="861" xr:uid="{00000000-0005-0000-0000-000054030000}"/>
    <cellStyle name="2_NTHOC_Tong hop theo doi von TPCP_QD UBND tinh 2" xfId="862" xr:uid="{00000000-0005-0000-0000-000055030000}"/>
    <cellStyle name="2_NTHOC_Tong hop theo doi von TPCP_Worksheet in D: My Documents Luc Van ban xu ly Nam 2011 Bao cao ra soat tam ung TPCP" xfId="863" xr:uid="{00000000-0005-0000-0000-000056030000}"/>
    <cellStyle name="2_NTHOC_Tong hop theo doi von TPCP_Worksheet in D: My Documents Luc Van ban xu ly Nam 2011 Bao cao ra soat tam ung TPCP 2" xfId="864" xr:uid="{00000000-0005-0000-0000-000057030000}"/>
    <cellStyle name="2_Thong ke cong" xfId="865" xr:uid="{00000000-0005-0000-0000-000062030000}"/>
    <cellStyle name="2_thong ke giao dan sinh" xfId="866" xr:uid="{00000000-0005-0000-0000-000063030000}"/>
    <cellStyle name="2_Tong hop theo doi von TPCP" xfId="867" xr:uid="{00000000-0005-0000-0000-000058030000}"/>
    <cellStyle name="2_Tong hop theo doi von TPCP 2" xfId="868" xr:uid="{00000000-0005-0000-0000-000059030000}"/>
    <cellStyle name="2_Tong hop theo doi von TPCP_Bao cao kiem toan kh 2010" xfId="869" xr:uid="{00000000-0005-0000-0000-00005A030000}"/>
    <cellStyle name="2_Tong hop theo doi von TPCP_Bao cao kiem toan kh 2010 2" xfId="870" xr:uid="{00000000-0005-0000-0000-00005B030000}"/>
    <cellStyle name="2_Tong hop theo doi von TPCP_Ke hoach 2010 (theo doi)2" xfId="871" xr:uid="{00000000-0005-0000-0000-00005C030000}"/>
    <cellStyle name="2_Tong hop theo doi von TPCP_Ke hoach 2010 (theo doi)2 2" xfId="872" xr:uid="{00000000-0005-0000-0000-00005D030000}"/>
    <cellStyle name="2_Tong hop theo doi von TPCP_QD UBND tinh" xfId="873" xr:uid="{00000000-0005-0000-0000-00005E030000}"/>
    <cellStyle name="2_Tong hop theo doi von TPCP_QD UBND tinh 2" xfId="874" xr:uid="{00000000-0005-0000-0000-00005F030000}"/>
    <cellStyle name="2_Tong hop theo doi von TPCP_Worksheet in D: My Documents Luc Van ban xu ly Nam 2011 Bao cao ra soat tam ung TPCP" xfId="875" xr:uid="{00000000-0005-0000-0000-000060030000}"/>
    <cellStyle name="2_Tong hop theo doi von TPCP_Worksheet in D: My Documents Luc Van ban xu ly Nam 2011 Bao cao ra soat tam ung TPCP 2" xfId="876" xr:uid="{00000000-0005-0000-0000-000061030000}"/>
    <cellStyle name="2_TRUNG PMU 5" xfId="877" xr:uid="{00000000-0005-0000-0000-000064030000}"/>
    <cellStyle name="2_VBPL kiểm toán Đầu tư XDCB 2010" xfId="878" xr:uid="{00000000-0005-0000-0000-000065030000}"/>
    <cellStyle name="2_ÿÿÿÿÿ" xfId="879" xr:uid="{00000000-0005-0000-0000-000066030000}"/>
    <cellStyle name="2_ÿÿÿÿÿ_Bieu tong hop nhu cau ung 2011 da chon loc -Mien nui" xfId="880" xr:uid="{00000000-0005-0000-0000-000067030000}"/>
    <cellStyle name="2_ÿÿÿÿÿ_Bieu tong hop nhu cau ung 2011 da chon loc -Mien nui 2" xfId="881" xr:uid="{00000000-0005-0000-0000-000068030000}"/>
    <cellStyle name="2_ÿÿÿÿÿ_mau bieu doan giam sat 2010 (version 2)" xfId="882" xr:uid="{00000000-0005-0000-0000-000069030000}"/>
    <cellStyle name="2_ÿÿÿÿÿ_mau bieu doan giam sat 2010 (version 2) 2" xfId="883" xr:uid="{00000000-0005-0000-0000-00006A030000}"/>
    <cellStyle name="20" xfId="884" xr:uid="{00000000-0005-0000-0000-00006B030000}"/>
    <cellStyle name="20% - Accent1 2" xfId="885" xr:uid="{00000000-0005-0000-0000-00006C030000}"/>
    <cellStyle name="20% - Accent1 3" xfId="886" xr:uid="{00000000-0005-0000-0000-00006D030000}"/>
    <cellStyle name="20% - Accent2 2" xfId="887" xr:uid="{00000000-0005-0000-0000-00006E030000}"/>
    <cellStyle name="20% - Accent2 3" xfId="888" xr:uid="{00000000-0005-0000-0000-00006F030000}"/>
    <cellStyle name="20% - Accent3 2" xfId="889" xr:uid="{00000000-0005-0000-0000-000070030000}"/>
    <cellStyle name="20% - Accent3 3" xfId="890" xr:uid="{00000000-0005-0000-0000-000071030000}"/>
    <cellStyle name="20% - Accent4 2" xfId="891" xr:uid="{00000000-0005-0000-0000-000072030000}"/>
    <cellStyle name="20% - Accent4 3" xfId="892" xr:uid="{00000000-0005-0000-0000-000073030000}"/>
    <cellStyle name="20% - Accent5 2" xfId="893" xr:uid="{00000000-0005-0000-0000-000074030000}"/>
    <cellStyle name="20% - Accent5 3" xfId="894" xr:uid="{00000000-0005-0000-0000-000075030000}"/>
    <cellStyle name="20% - Accent6 2" xfId="895" xr:uid="{00000000-0005-0000-0000-000076030000}"/>
    <cellStyle name="20% - Accent6 3" xfId="896" xr:uid="{00000000-0005-0000-0000-000077030000}"/>
    <cellStyle name="20% - Nhấn1" xfId="897" xr:uid="{00000000-0005-0000-0000-000078030000}"/>
    <cellStyle name="20% - Nhấn2" xfId="898" xr:uid="{00000000-0005-0000-0000-000079030000}"/>
    <cellStyle name="20% - Nhấn3" xfId="899" xr:uid="{00000000-0005-0000-0000-00007A030000}"/>
    <cellStyle name="20% - Nhấn4" xfId="900" xr:uid="{00000000-0005-0000-0000-00007B030000}"/>
    <cellStyle name="20% - Nhấn5" xfId="901" xr:uid="{00000000-0005-0000-0000-00007C030000}"/>
    <cellStyle name="20% - Nhấn6" xfId="902" xr:uid="{00000000-0005-0000-0000-00007D030000}"/>
    <cellStyle name="-2001" xfId="903" xr:uid="{00000000-0005-0000-0000-00007E030000}"/>
    <cellStyle name="3" xfId="904" xr:uid="{00000000-0005-0000-0000-00007F030000}"/>
    <cellStyle name="3_7 noi 48 goi C5 9 vi na" xfId="905" xr:uid="{00000000-0005-0000-0000-000080030000}"/>
    <cellStyle name="3_Book1" xfId="906" xr:uid="{00000000-0005-0000-0000-000081030000}"/>
    <cellStyle name="3_Book1_1" xfId="907" xr:uid="{00000000-0005-0000-0000-000082030000}"/>
    <cellStyle name="3_Cau thuy dien Ban La (Cu Anh)" xfId="908" xr:uid="{00000000-0005-0000-0000-000083030000}"/>
    <cellStyle name="3_Dtdchinh2397" xfId="909" xr:uid="{00000000-0005-0000-0000-000084030000}"/>
    <cellStyle name="3_Du toan 558 (Km17+508.12 - Km 22)" xfId="910" xr:uid="{00000000-0005-0000-0000-000085030000}"/>
    <cellStyle name="3_Gia_VLQL48_duyet " xfId="911" xr:uid="{00000000-0005-0000-0000-000086030000}"/>
    <cellStyle name="3_KLNM 1303" xfId="912" xr:uid="{00000000-0005-0000-0000-000087030000}"/>
    <cellStyle name="3_KlQdinhduyet" xfId="913" xr:uid="{00000000-0005-0000-0000-000088030000}"/>
    <cellStyle name="3_Thong ke cong" xfId="914" xr:uid="{00000000-0005-0000-0000-000089030000}"/>
    <cellStyle name="3_thong ke giao dan sinh" xfId="915" xr:uid="{00000000-0005-0000-0000-00008A030000}"/>
    <cellStyle name="3_VBPL kiểm toán Đầu tư XDCB 2010" xfId="916" xr:uid="{00000000-0005-0000-0000-00008B030000}"/>
    <cellStyle name="3_ÿÿÿÿÿ" xfId="917" xr:uid="{00000000-0005-0000-0000-00008C030000}"/>
    <cellStyle name="4" xfId="918" xr:uid="{00000000-0005-0000-0000-00008D030000}"/>
    <cellStyle name="4_7 noi 48 goi C5 9 vi na" xfId="919" xr:uid="{00000000-0005-0000-0000-00008E030000}"/>
    <cellStyle name="4_Book1" xfId="920" xr:uid="{00000000-0005-0000-0000-00008F030000}"/>
    <cellStyle name="4_Book1_1" xfId="921" xr:uid="{00000000-0005-0000-0000-000090030000}"/>
    <cellStyle name="4_Cau thuy dien Ban La (Cu Anh)" xfId="922" xr:uid="{00000000-0005-0000-0000-000091030000}"/>
    <cellStyle name="4_Dtdchinh2397" xfId="923" xr:uid="{00000000-0005-0000-0000-000092030000}"/>
    <cellStyle name="4_Du toan 558 (Km17+508.12 - Km 22)" xfId="924" xr:uid="{00000000-0005-0000-0000-000093030000}"/>
    <cellStyle name="4_Gia_VLQL48_duyet " xfId="925" xr:uid="{00000000-0005-0000-0000-000094030000}"/>
    <cellStyle name="4_KLNM 1303" xfId="926" xr:uid="{00000000-0005-0000-0000-000095030000}"/>
    <cellStyle name="4_KlQdinhduyet" xfId="927" xr:uid="{00000000-0005-0000-0000-000096030000}"/>
    <cellStyle name="4_Thong ke cong" xfId="928" xr:uid="{00000000-0005-0000-0000-000097030000}"/>
    <cellStyle name="4_thong ke giao dan sinh" xfId="929" xr:uid="{00000000-0005-0000-0000-000098030000}"/>
    <cellStyle name="4_ÿÿÿÿÿ" xfId="930" xr:uid="{00000000-0005-0000-0000-000099030000}"/>
    <cellStyle name="40% - Accent1 2" xfId="931" xr:uid="{00000000-0005-0000-0000-00009A030000}"/>
    <cellStyle name="40% - Accent1 3" xfId="932" xr:uid="{00000000-0005-0000-0000-00009B030000}"/>
    <cellStyle name="40% - Accent2 2" xfId="933" xr:uid="{00000000-0005-0000-0000-00009C030000}"/>
    <cellStyle name="40% - Accent2 3" xfId="934" xr:uid="{00000000-0005-0000-0000-00009D030000}"/>
    <cellStyle name="40% - Accent3 2" xfId="935" xr:uid="{00000000-0005-0000-0000-00009E030000}"/>
    <cellStyle name="40% - Accent3 3" xfId="936" xr:uid="{00000000-0005-0000-0000-00009F030000}"/>
    <cellStyle name="40% - Accent4 2" xfId="937" xr:uid="{00000000-0005-0000-0000-0000A0030000}"/>
    <cellStyle name="40% - Accent4 3" xfId="938" xr:uid="{00000000-0005-0000-0000-0000A1030000}"/>
    <cellStyle name="40% - Accent5 2" xfId="939" xr:uid="{00000000-0005-0000-0000-0000A2030000}"/>
    <cellStyle name="40% - Accent5 3" xfId="940" xr:uid="{00000000-0005-0000-0000-0000A3030000}"/>
    <cellStyle name="40% - Accent6 2" xfId="941" xr:uid="{00000000-0005-0000-0000-0000A4030000}"/>
    <cellStyle name="40% - Accent6 3" xfId="942" xr:uid="{00000000-0005-0000-0000-0000A5030000}"/>
    <cellStyle name="40% - Nhấn1" xfId="943" xr:uid="{00000000-0005-0000-0000-0000A6030000}"/>
    <cellStyle name="40% - Nhấn2" xfId="944" xr:uid="{00000000-0005-0000-0000-0000A7030000}"/>
    <cellStyle name="40% - Nhấn3" xfId="945" xr:uid="{00000000-0005-0000-0000-0000A8030000}"/>
    <cellStyle name="40% - Nhấn4" xfId="946" xr:uid="{00000000-0005-0000-0000-0000A9030000}"/>
    <cellStyle name="40% - Nhấn5" xfId="947" xr:uid="{00000000-0005-0000-0000-0000AA030000}"/>
    <cellStyle name="40% - Nhấn6" xfId="948" xr:uid="{00000000-0005-0000-0000-0000AB030000}"/>
    <cellStyle name="6" xfId="949" xr:uid="{00000000-0005-0000-0000-0000AC030000}"/>
    <cellStyle name="6_Bieu mau ung 2011-Mien Trung-TPCP-11-6" xfId="950" xr:uid="{00000000-0005-0000-0000-0000AD030000}"/>
    <cellStyle name="6_Copy of ghep 3 bieu trinh LD BO 28-6 (TPCP)" xfId="951" xr:uid="{00000000-0005-0000-0000-0000AE030000}"/>
    <cellStyle name="6_DTDuong dong tien -sua tham tra 2009 - luong 650" xfId="952" xr:uid="{00000000-0005-0000-0000-0000AF030000}"/>
    <cellStyle name="6_Nhu cau tam ung NSNN&amp;TPCP&amp;ODA theo tieu chi cua Bo (CV410_BKH-TH)_vung Tay Nguyen (11.6.2010)" xfId="953" xr:uid="{00000000-0005-0000-0000-0000B0030000}"/>
    <cellStyle name="60% - Accent1 2" xfId="954" xr:uid="{00000000-0005-0000-0000-0000B1030000}"/>
    <cellStyle name="60% - Accent1 3" xfId="955" xr:uid="{00000000-0005-0000-0000-0000B2030000}"/>
    <cellStyle name="60% - Accent2 2" xfId="956" xr:uid="{00000000-0005-0000-0000-0000B3030000}"/>
    <cellStyle name="60% - Accent2 3" xfId="957" xr:uid="{00000000-0005-0000-0000-0000B4030000}"/>
    <cellStyle name="60% - Accent3 2" xfId="958" xr:uid="{00000000-0005-0000-0000-0000B5030000}"/>
    <cellStyle name="60% - Accent3 3" xfId="959" xr:uid="{00000000-0005-0000-0000-0000B6030000}"/>
    <cellStyle name="60% - Accent4 2" xfId="960" xr:uid="{00000000-0005-0000-0000-0000B7030000}"/>
    <cellStyle name="60% - Accent4 3" xfId="961" xr:uid="{00000000-0005-0000-0000-0000B8030000}"/>
    <cellStyle name="60% - Accent5 2" xfId="962" xr:uid="{00000000-0005-0000-0000-0000B9030000}"/>
    <cellStyle name="60% - Accent5 3" xfId="963" xr:uid="{00000000-0005-0000-0000-0000BA030000}"/>
    <cellStyle name="60% - Accent6 2" xfId="964" xr:uid="{00000000-0005-0000-0000-0000BB030000}"/>
    <cellStyle name="60% - Accent6 3" xfId="965" xr:uid="{00000000-0005-0000-0000-0000BC030000}"/>
    <cellStyle name="60% - Nhấn1" xfId="966" xr:uid="{00000000-0005-0000-0000-0000BD030000}"/>
    <cellStyle name="60% - Nhấn2" xfId="967" xr:uid="{00000000-0005-0000-0000-0000BE030000}"/>
    <cellStyle name="60% - Nhấn3" xfId="968" xr:uid="{00000000-0005-0000-0000-0000BF030000}"/>
    <cellStyle name="60% - Nhấn4" xfId="969" xr:uid="{00000000-0005-0000-0000-0000C0030000}"/>
    <cellStyle name="60% - Nhấn5" xfId="970" xr:uid="{00000000-0005-0000-0000-0000C1030000}"/>
    <cellStyle name="60% - Nhấn6" xfId="971" xr:uid="{00000000-0005-0000-0000-0000C2030000}"/>
    <cellStyle name="9" xfId="972" xr:uid="{00000000-0005-0000-0000-0000C3030000}"/>
    <cellStyle name="Accent1 2" xfId="973" xr:uid="{00000000-0005-0000-0000-0000C4030000}"/>
    <cellStyle name="Accent1 3" xfId="974" xr:uid="{00000000-0005-0000-0000-0000C5030000}"/>
    <cellStyle name="Accent2 2" xfId="975" xr:uid="{00000000-0005-0000-0000-0000C6030000}"/>
    <cellStyle name="Accent2 3" xfId="976" xr:uid="{00000000-0005-0000-0000-0000C7030000}"/>
    <cellStyle name="Accent3 2" xfId="977" xr:uid="{00000000-0005-0000-0000-0000C8030000}"/>
    <cellStyle name="Accent3 3" xfId="978" xr:uid="{00000000-0005-0000-0000-0000C9030000}"/>
    <cellStyle name="Accent4 2" xfId="979" xr:uid="{00000000-0005-0000-0000-0000CA030000}"/>
    <cellStyle name="Accent4 3" xfId="980" xr:uid="{00000000-0005-0000-0000-0000CB030000}"/>
    <cellStyle name="Accent5 2" xfId="981" xr:uid="{00000000-0005-0000-0000-0000CC030000}"/>
    <cellStyle name="Accent5 3" xfId="982" xr:uid="{00000000-0005-0000-0000-0000CD030000}"/>
    <cellStyle name="Accent6 2" xfId="983" xr:uid="{00000000-0005-0000-0000-0000CE030000}"/>
    <cellStyle name="Accent6 3" xfId="984" xr:uid="{00000000-0005-0000-0000-0000CF030000}"/>
    <cellStyle name="ÅëÈ­ [0]_      " xfId="985" xr:uid="{00000000-0005-0000-0000-0000D0030000}"/>
    <cellStyle name="AeE­ [0]_INQUIRY ¿?¾÷AßAø " xfId="986" xr:uid="{00000000-0005-0000-0000-0000D1030000}"/>
    <cellStyle name="ÅëÈ­ [0]_L601CPT" xfId="987" xr:uid="{00000000-0005-0000-0000-0000D2030000}"/>
    <cellStyle name="ÅëÈ­_      " xfId="988" xr:uid="{00000000-0005-0000-0000-0000D3030000}"/>
    <cellStyle name="AeE­_INQUIRY ¿?¾÷AßAø " xfId="989" xr:uid="{00000000-0005-0000-0000-0000D4030000}"/>
    <cellStyle name="ÅëÈ­_L601CPT" xfId="990" xr:uid="{00000000-0005-0000-0000-0000D5030000}"/>
    <cellStyle name="args.style" xfId="991" xr:uid="{00000000-0005-0000-0000-0000D6030000}"/>
    <cellStyle name="at" xfId="992" xr:uid="{00000000-0005-0000-0000-0000D7030000}"/>
    <cellStyle name="ÄÞ¸¶ [0]_      " xfId="993" xr:uid="{00000000-0005-0000-0000-0000D8030000}"/>
    <cellStyle name="AÞ¸¶ [0]_INQUIRY ¿?¾÷AßAø " xfId="994" xr:uid="{00000000-0005-0000-0000-0000D9030000}"/>
    <cellStyle name="ÄÞ¸¶ [0]_L601CPT" xfId="995" xr:uid="{00000000-0005-0000-0000-0000DA030000}"/>
    <cellStyle name="ÄÞ¸¶_      " xfId="996" xr:uid="{00000000-0005-0000-0000-0000DB030000}"/>
    <cellStyle name="AÞ¸¶_INQUIRY ¿?¾÷AßAø " xfId="997" xr:uid="{00000000-0005-0000-0000-0000DC030000}"/>
    <cellStyle name="ÄÞ¸¶_L601CPT" xfId="998" xr:uid="{00000000-0005-0000-0000-0000DD030000}"/>
    <cellStyle name="AutoFormat Options" xfId="999" xr:uid="{00000000-0005-0000-0000-0000DE030000}"/>
    <cellStyle name="AutoFormat-Optionen" xfId="1000" xr:uid="{00000000-0005-0000-0000-0000DF030000}"/>
    <cellStyle name="AutoFormat-Optionen 2" xfId="1001" xr:uid="{00000000-0005-0000-0000-0000E0030000}"/>
    <cellStyle name="AutoFormat-Optionen 2 2" xfId="3" xr:uid="{00000000-0005-0000-0000-0000E1030000}"/>
    <cellStyle name="AutoFormat-Optionen 3" xfId="1002" xr:uid="{00000000-0005-0000-0000-0000E2030000}"/>
    <cellStyle name="AutoFormat-Optionen 4" xfId="1003" xr:uid="{00000000-0005-0000-0000-0000E3030000}"/>
    <cellStyle name="AutoFormat-Optionen_2. Du toan chi tiet nam 2018" xfId="1004" xr:uid="{00000000-0005-0000-0000-0000E4030000}"/>
    <cellStyle name="Bad 2" xfId="1005" xr:uid="{00000000-0005-0000-0000-0000E5030000}"/>
    <cellStyle name="Bad 3" xfId="1006" xr:uid="{00000000-0005-0000-0000-0000E6030000}"/>
    <cellStyle name="Body" xfId="1007" xr:uid="{00000000-0005-0000-0000-0000E7030000}"/>
    <cellStyle name="C?AØ_¿?¾÷CoE² " xfId="1008" xr:uid="{00000000-0005-0000-0000-0000E8030000}"/>
    <cellStyle name="C~1" xfId="1009" xr:uid="{00000000-0005-0000-0000-0000E9030000}"/>
    <cellStyle name="Ç¥ÁØ_      " xfId="1010" xr:uid="{00000000-0005-0000-0000-0000EA030000}"/>
    <cellStyle name="C￥AØ_¿μ¾÷CoE² " xfId="1011" xr:uid="{00000000-0005-0000-0000-0000EB030000}"/>
    <cellStyle name="Ç¥ÁØ_±¸¹Ì´ëÃ¥" xfId="1012" xr:uid="{00000000-0005-0000-0000-0000EC030000}"/>
    <cellStyle name="C￥AØ_Sheet1_¿μ¾÷CoE² " xfId="1013" xr:uid="{00000000-0005-0000-0000-0000ED030000}"/>
    <cellStyle name="Ç¥ÁØ_ÿÿÿÿÿÿ_4_ÃÑÇÕ°è " xfId="1014" xr:uid="{00000000-0005-0000-0000-0000EE030000}"/>
    <cellStyle name="Calc Currency (0)" xfId="1015" xr:uid="{00000000-0005-0000-0000-0000EF030000}"/>
    <cellStyle name="Calc Currency (2)" xfId="1016" xr:uid="{00000000-0005-0000-0000-0000F0030000}"/>
    <cellStyle name="Calc Percent (0)" xfId="1017" xr:uid="{00000000-0005-0000-0000-0000F1030000}"/>
    <cellStyle name="Calc Percent (1)" xfId="1018" xr:uid="{00000000-0005-0000-0000-0000F2030000}"/>
    <cellStyle name="Calc Percent (2)" xfId="1019" xr:uid="{00000000-0005-0000-0000-0000F3030000}"/>
    <cellStyle name="Calc Units (0)" xfId="1020" xr:uid="{00000000-0005-0000-0000-0000F4030000}"/>
    <cellStyle name="Calc Units (1)" xfId="1021" xr:uid="{00000000-0005-0000-0000-0000F5030000}"/>
    <cellStyle name="Calc Units (2)" xfId="1022" xr:uid="{00000000-0005-0000-0000-0000F6030000}"/>
    <cellStyle name="Calculation 2" xfId="1023" xr:uid="{00000000-0005-0000-0000-0000F7030000}"/>
    <cellStyle name="Calculation 2 2" xfId="1024" xr:uid="{00000000-0005-0000-0000-0000F8030000}"/>
    <cellStyle name="Calculation 3" xfId="1025" xr:uid="{00000000-0005-0000-0000-0000F9030000}"/>
    <cellStyle name="category" xfId="1026" xr:uid="{00000000-0005-0000-0000-0000FA030000}"/>
    <cellStyle name="Cerrency_Sheet2_XANGDAU" xfId="1027" xr:uid="{00000000-0005-0000-0000-0000FB030000}"/>
    <cellStyle name="Check Cell 2" xfId="1028" xr:uid="{00000000-0005-0000-0000-000070040000}"/>
    <cellStyle name="Check Cell 3" xfId="1029" xr:uid="{00000000-0005-0000-0000-000071040000}"/>
    <cellStyle name="Chi phÝ kh¸c_Book1" xfId="1030" xr:uid="{00000000-0005-0000-0000-000072040000}"/>
    <cellStyle name="chu" xfId="1031" xr:uid="{00000000-0005-0000-0000-000073040000}"/>
    <cellStyle name="CHUONG" xfId="1032" xr:uid="{00000000-0005-0000-0000-000074040000}"/>
    <cellStyle name="CHUONG 2" xfId="1033" xr:uid="{00000000-0005-0000-0000-000075040000}"/>
    <cellStyle name="CHUONG 2 2" xfId="1034" xr:uid="{00000000-0005-0000-0000-000076040000}"/>
    <cellStyle name="CHUONG 3" xfId="1035" xr:uid="{00000000-0005-0000-0000-000077040000}"/>
    <cellStyle name="Co?ma_Sheet1" xfId="1036" xr:uid="{00000000-0005-0000-0000-0000FC030000}"/>
    <cellStyle name="Comma  - Style1" xfId="1037" xr:uid="{00000000-0005-0000-0000-0000FE030000}"/>
    <cellStyle name="Comma  - Style2" xfId="1038" xr:uid="{00000000-0005-0000-0000-0000FF030000}"/>
    <cellStyle name="Comma  - Style3" xfId="1039" xr:uid="{00000000-0005-0000-0000-000000040000}"/>
    <cellStyle name="Comma  - Style4" xfId="1040" xr:uid="{00000000-0005-0000-0000-000001040000}"/>
    <cellStyle name="Comma  - Style5" xfId="1041" xr:uid="{00000000-0005-0000-0000-000002040000}"/>
    <cellStyle name="Comma  - Style6" xfId="1042" xr:uid="{00000000-0005-0000-0000-000003040000}"/>
    <cellStyle name="Comma  - Style7" xfId="1043" xr:uid="{00000000-0005-0000-0000-000004040000}"/>
    <cellStyle name="Comma  - Style8" xfId="1044" xr:uid="{00000000-0005-0000-0000-000005040000}"/>
    <cellStyle name="Comma [0] 2" xfId="1045" xr:uid="{00000000-0005-0000-0000-000006040000}"/>
    <cellStyle name="Comma [0] 2 10" xfId="1046" xr:uid="{00000000-0005-0000-0000-000007040000}"/>
    <cellStyle name="Comma [0] 3" xfId="1047" xr:uid="{00000000-0005-0000-0000-000008040000}"/>
    <cellStyle name="Comma [0] 4" xfId="1048" xr:uid="{00000000-0005-0000-0000-000009040000}"/>
    <cellStyle name="Comma [0] 5" xfId="1049" xr:uid="{00000000-0005-0000-0000-00000A040000}"/>
    <cellStyle name="Comma [0] 8 2" xfId="1050" xr:uid="{00000000-0005-0000-0000-00000B040000}"/>
    <cellStyle name="Comma [00]" xfId="1051" xr:uid="{00000000-0005-0000-0000-00000C040000}"/>
    <cellStyle name="Comma 10" xfId="1052" xr:uid="{00000000-0005-0000-0000-00000D040000}"/>
    <cellStyle name="Comma 10 10" xfId="1053" xr:uid="{00000000-0005-0000-0000-00000E040000}"/>
    <cellStyle name="Comma 10 2" xfId="1" xr:uid="{00000000-0005-0000-0000-00000F040000}"/>
    <cellStyle name="Comma 10 2 2" xfId="1054" xr:uid="{00000000-0005-0000-0000-000010040000}"/>
    <cellStyle name="Comma 10 3" xfId="2" xr:uid="{00000000-0005-0000-0000-000011040000}"/>
    <cellStyle name="Comma 11" xfId="1055" xr:uid="{00000000-0005-0000-0000-000012040000}"/>
    <cellStyle name="Comma 12" xfId="1056" xr:uid="{00000000-0005-0000-0000-000013040000}"/>
    <cellStyle name="Comma 13" xfId="1057" xr:uid="{00000000-0005-0000-0000-000014040000}"/>
    <cellStyle name="Comma 14" xfId="1058" xr:uid="{00000000-0005-0000-0000-000015040000}"/>
    <cellStyle name="Comma 14 3" xfId="1059" xr:uid="{00000000-0005-0000-0000-000016040000}"/>
    <cellStyle name="Comma 15" xfId="1060" xr:uid="{00000000-0005-0000-0000-000017040000}"/>
    <cellStyle name="Comma 16" xfId="1061" xr:uid="{00000000-0005-0000-0000-000018040000}"/>
    <cellStyle name="Comma 16 2" xfId="1062" xr:uid="{00000000-0005-0000-0000-000019040000}"/>
    <cellStyle name="Comma 16 3 3 2 2" xfId="1063" xr:uid="{00000000-0005-0000-0000-00001A040000}"/>
    <cellStyle name="Comma 17" xfId="1064" xr:uid="{00000000-0005-0000-0000-00001B040000}"/>
    <cellStyle name="Comma 18" xfId="1065" xr:uid="{00000000-0005-0000-0000-00001C040000}"/>
    <cellStyle name="Comma 19" xfId="1066" xr:uid="{00000000-0005-0000-0000-00001D040000}"/>
    <cellStyle name="Comma 2" xfId="4" xr:uid="{00000000-0005-0000-0000-00001E040000}"/>
    <cellStyle name="Comma 2 2" xfId="1067" xr:uid="{00000000-0005-0000-0000-00001F040000}"/>
    <cellStyle name="Comma 2 2 2 10" xfId="1068" xr:uid="{00000000-0005-0000-0000-000020040000}"/>
    <cellStyle name="Comma 2 28" xfId="1069" xr:uid="{00000000-0005-0000-0000-000021040000}"/>
    <cellStyle name="Comma 2 3" xfId="1070" xr:uid="{00000000-0005-0000-0000-000022040000}"/>
    <cellStyle name="Comma 2 3 2" xfId="1071" xr:uid="{00000000-0005-0000-0000-000023040000}"/>
    <cellStyle name="Comma 2 3 3" xfId="1072" xr:uid="{00000000-0005-0000-0000-000024040000}"/>
    <cellStyle name="Comma 2 4" xfId="1073" xr:uid="{00000000-0005-0000-0000-000025040000}"/>
    <cellStyle name="Comma 2 5" xfId="1074" xr:uid="{00000000-0005-0000-0000-000026040000}"/>
    <cellStyle name="Comma 2_bieu 1" xfId="1075" xr:uid="{00000000-0005-0000-0000-000027040000}"/>
    <cellStyle name="Comma 20" xfId="1076" xr:uid="{00000000-0005-0000-0000-000028040000}"/>
    <cellStyle name="Comma 20 2" xfId="1077" xr:uid="{00000000-0005-0000-0000-000029040000}"/>
    <cellStyle name="Comma 21" xfId="1078" xr:uid="{00000000-0005-0000-0000-00002A040000}"/>
    <cellStyle name="Comma 21 2" xfId="1079" xr:uid="{00000000-0005-0000-0000-00002B040000}"/>
    <cellStyle name="Comma 21 2 2" xfId="1080" xr:uid="{00000000-0005-0000-0000-00002C040000}"/>
    <cellStyle name="Comma 21 3" xfId="1081" xr:uid="{00000000-0005-0000-0000-00002D040000}"/>
    <cellStyle name="Comma 21 3 2" xfId="1082" xr:uid="{00000000-0005-0000-0000-00002E040000}"/>
    <cellStyle name="Comma 21 4" xfId="1083" xr:uid="{00000000-0005-0000-0000-00002F040000}"/>
    <cellStyle name="Comma 21 4 2" xfId="1084" xr:uid="{00000000-0005-0000-0000-000030040000}"/>
    <cellStyle name="Comma 21 5" xfId="1085" xr:uid="{00000000-0005-0000-0000-000031040000}"/>
    <cellStyle name="Comma 21 6" xfId="1086" xr:uid="{00000000-0005-0000-0000-000032040000}"/>
    <cellStyle name="Comma 22" xfId="1087" xr:uid="{00000000-0005-0000-0000-000033040000}"/>
    <cellStyle name="Comma 22 2" xfId="1088" xr:uid="{00000000-0005-0000-0000-000034040000}"/>
    <cellStyle name="Comma 22 3" xfId="1089" xr:uid="{00000000-0005-0000-0000-000035040000}"/>
    <cellStyle name="Comma 23" xfId="1090" xr:uid="{00000000-0005-0000-0000-000036040000}"/>
    <cellStyle name="Comma 23 2" xfId="8" xr:uid="{00000000-0005-0000-0000-000037040000}"/>
    <cellStyle name="Comma 24" xfId="1091" xr:uid="{00000000-0005-0000-0000-000038040000}"/>
    <cellStyle name="Comma 25" xfId="1092" xr:uid="{00000000-0005-0000-0000-000039040000}"/>
    <cellStyle name="Comma 25 2" xfId="1093" xr:uid="{00000000-0005-0000-0000-00003A040000}"/>
    <cellStyle name="Comma 26" xfId="1094" xr:uid="{00000000-0005-0000-0000-00003B040000}"/>
    <cellStyle name="Comma 27" xfId="1095" xr:uid="{00000000-0005-0000-0000-00003C040000}"/>
    <cellStyle name="Comma 28" xfId="1096" xr:uid="{00000000-0005-0000-0000-00003D040000}"/>
    <cellStyle name="Comma 29" xfId="1097" xr:uid="{00000000-0005-0000-0000-00003E040000}"/>
    <cellStyle name="Comma 3" xfId="1098" xr:uid="{00000000-0005-0000-0000-00003F040000}"/>
    <cellStyle name="Comma 3 2" xfId="1099" xr:uid="{00000000-0005-0000-0000-000040040000}"/>
    <cellStyle name="Comma 3 3" xfId="1100" xr:uid="{00000000-0005-0000-0000-000041040000}"/>
    <cellStyle name="Comma 3_VBPL kiểm toán Đầu tư XDCB 2010" xfId="1101" xr:uid="{00000000-0005-0000-0000-000042040000}"/>
    <cellStyle name="Comma 30" xfId="1102" xr:uid="{00000000-0005-0000-0000-000043040000}"/>
    <cellStyle name="Comma 31" xfId="1103" xr:uid="{00000000-0005-0000-0000-000044040000}"/>
    <cellStyle name="Comma 32" xfId="1104" xr:uid="{00000000-0005-0000-0000-000045040000}"/>
    <cellStyle name="Comma 33" xfId="1105" xr:uid="{00000000-0005-0000-0000-000046040000}"/>
    <cellStyle name="Comma 4" xfId="1106" xr:uid="{00000000-0005-0000-0000-000047040000}"/>
    <cellStyle name="Comma 4 2" xfId="1107" xr:uid="{00000000-0005-0000-0000-000048040000}"/>
    <cellStyle name="Comma 4 20" xfId="1108" xr:uid="{00000000-0005-0000-0000-000049040000}"/>
    <cellStyle name="Comma 4_Bieu mau KH 2011 (gui Vu DP)" xfId="1109" xr:uid="{00000000-0005-0000-0000-00004A040000}"/>
    <cellStyle name="Comma 5" xfId="1110" xr:uid="{00000000-0005-0000-0000-00004B040000}"/>
    <cellStyle name="Comma 5 2" xfId="1111" xr:uid="{00000000-0005-0000-0000-00004C040000}"/>
    <cellStyle name="Comma 53 2" xfId="1112" xr:uid="{00000000-0005-0000-0000-00004D040000}"/>
    <cellStyle name="Comma 6" xfId="1113" xr:uid="{00000000-0005-0000-0000-00004E040000}"/>
    <cellStyle name="Comma 6 2" xfId="1114" xr:uid="{00000000-0005-0000-0000-00004F040000}"/>
    <cellStyle name="Comma 7" xfId="1115" xr:uid="{00000000-0005-0000-0000-000050040000}"/>
    <cellStyle name="Comma 8" xfId="1116" xr:uid="{00000000-0005-0000-0000-000051040000}"/>
    <cellStyle name="Comma 8 2" xfId="1117" xr:uid="{00000000-0005-0000-0000-000052040000}"/>
    <cellStyle name="Comma 9" xfId="1118" xr:uid="{00000000-0005-0000-0000-000053040000}"/>
    <cellStyle name="comma zerodec" xfId="1119" xr:uid="{00000000-0005-0000-0000-000054040000}"/>
    <cellStyle name="Comma0" xfId="1120" xr:uid="{00000000-0005-0000-0000-000055040000}"/>
    <cellStyle name="Comma0 - Modelo1" xfId="1121" xr:uid="{00000000-0005-0000-0000-000056040000}"/>
    <cellStyle name="Comma0 - Style1" xfId="1122" xr:uid="{00000000-0005-0000-0000-000057040000}"/>
    <cellStyle name="Comma0 2" xfId="1123" xr:uid="{00000000-0005-0000-0000-000058040000}"/>
    <cellStyle name="Comma0 3" xfId="1124" xr:uid="{00000000-0005-0000-0000-000059040000}"/>
    <cellStyle name="Comma0 4" xfId="1125" xr:uid="{00000000-0005-0000-0000-00005A040000}"/>
    <cellStyle name="Comma0_Book1" xfId="1126" xr:uid="{00000000-0005-0000-0000-00005B040000}"/>
    <cellStyle name="Comma1 - Modelo2" xfId="1127" xr:uid="{00000000-0005-0000-0000-00005C040000}"/>
    <cellStyle name="Comma1 - Style2" xfId="1128" xr:uid="{00000000-0005-0000-0000-00005D040000}"/>
    <cellStyle name="cong" xfId="1129" xr:uid="{00000000-0005-0000-0000-00005E040000}"/>
    <cellStyle name="Copied" xfId="1130" xr:uid="{00000000-0005-0000-0000-00005F040000}"/>
    <cellStyle name="Cࡵrrency_Sheet1_PRODUCTĠ" xfId="1131" xr:uid="{00000000-0005-0000-0000-000060040000}"/>
    <cellStyle name="Currency [00]" xfId="1132" xr:uid="{00000000-0005-0000-0000-000061040000}"/>
    <cellStyle name="Currency 2" xfId="1133" xr:uid="{00000000-0005-0000-0000-000062040000}"/>
    <cellStyle name="Currency 3" xfId="1134" xr:uid="{00000000-0005-0000-0000-000063040000}"/>
    <cellStyle name="Currency0" xfId="1135" xr:uid="{00000000-0005-0000-0000-000064040000}"/>
    <cellStyle name="Currency0 2" xfId="1136" xr:uid="{00000000-0005-0000-0000-000065040000}"/>
    <cellStyle name="Currency0 2 2" xfId="1137" xr:uid="{00000000-0005-0000-0000-000066040000}"/>
    <cellStyle name="Currency0 2 3" xfId="1138" xr:uid="{00000000-0005-0000-0000-000067040000}"/>
    <cellStyle name="Currency0 2 4" xfId="1139" xr:uid="{00000000-0005-0000-0000-000068040000}"/>
    <cellStyle name="Currency0 2_Khoi cong moi 1" xfId="1140" xr:uid="{00000000-0005-0000-0000-000069040000}"/>
    <cellStyle name="Currency0 3" xfId="1141" xr:uid="{00000000-0005-0000-0000-00006A040000}"/>
    <cellStyle name="Currency0 4" xfId="1142" xr:uid="{00000000-0005-0000-0000-00006B040000}"/>
    <cellStyle name="Currency0 5" xfId="1143" xr:uid="{00000000-0005-0000-0000-00006C040000}"/>
    <cellStyle name="Currency0 6" xfId="1144" xr:uid="{00000000-0005-0000-0000-00006D040000}"/>
    <cellStyle name="Currency0_Book1" xfId="1145" xr:uid="{00000000-0005-0000-0000-00006E040000}"/>
    <cellStyle name="Currency1" xfId="1146" xr:uid="{00000000-0005-0000-0000-00006F040000}"/>
    <cellStyle name="D1" xfId="1147" xr:uid="{00000000-0005-0000-0000-000078040000}"/>
    <cellStyle name="Date" xfId="1148" xr:uid="{00000000-0005-0000-0000-000079040000}"/>
    <cellStyle name="Date 2" xfId="1149" xr:uid="{00000000-0005-0000-0000-00007A040000}"/>
    <cellStyle name="Date 3" xfId="1150" xr:uid="{00000000-0005-0000-0000-00007B040000}"/>
    <cellStyle name="Date Short" xfId="1151" xr:uid="{00000000-0005-0000-0000-00007C040000}"/>
    <cellStyle name="Date_17 bieu (hung cap nhap)" xfId="1152" xr:uid="{00000000-0005-0000-0000-00007D040000}"/>
    <cellStyle name="Đầu ra" xfId="1153" xr:uid="{00000000-0005-0000-0000-0000DA040000}"/>
    <cellStyle name="Đầu ra 2" xfId="1154" xr:uid="{00000000-0005-0000-0000-0000DB040000}"/>
    <cellStyle name="Đầu vào" xfId="1155" xr:uid="{00000000-0005-0000-0000-0000DC040000}"/>
    <cellStyle name="Đầu vào 2" xfId="1156" xr:uid="{00000000-0005-0000-0000-0000DD040000}"/>
    <cellStyle name="DAUDE" xfId="1157" xr:uid="{00000000-0005-0000-0000-00007E040000}"/>
    <cellStyle name="Đề mục 1" xfId="1158" xr:uid="{00000000-0005-0000-0000-0000DE040000}"/>
    <cellStyle name="Đề mục 2" xfId="1159" xr:uid="{00000000-0005-0000-0000-0000DF040000}"/>
    <cellStyle name="Đề mục 3" xfId="1160" xr:uid="{00000000-0005-0000-0000-0000E0040000}"/>
    <cellStyle name="Đề mục 4" xfId="1161" xr:uid="{00000000-0005-0000-0000-0000E1040000}"/>
    <cellStyle name="Decimal" xfId="1162" xr:uid="{00000000-0005-0000-0000-00007F040000}"/>
    <cellStyle name="Decimal 2" xfId="1163" xr:uid="{00000000-0005-0000-0000-000080040000}"/>
    <cellStyle name="Decimal 3" xfId="1164" xr:uid="{00000000-0005-0000-0000-000081040000}"/>
    <cellStyle name="Decimal 4" xfId="1165" xr:uid="{00000000-0005-0000-0000-000082040000}"/>
    <cellStyle name="DELTA" xfId="1166" xr:uid="{00000000-0005-0000-0000-000083040000}"/>
    <cellStyle name="Dezimal [0]_35ERI8T2gbIEMixb4v26icuOo" xfId="1167" xr:uid="{00000000-0005-0000-0000-000084040000}"/>
    <cellStyle name="Dezimal_35ERI8T2gbIEMixb4v26icuOo" xfId="1168" xr:uid="{00000000-0005-0000-0000-000085040000}"/>
    <cellStyle name="Dg" xfId="1169" xr:uid="{00000000-0005-0000-0000-000086040000}"/>
    <cellStyle name="Dgia" xfId="1170" xr:uid="{00000000-0005-0000-0000-000087040000}"/>
    <cellStyle name="Dgia 2" xfId="1171" xr:uid="{00000000-0005-0000-0000-000088040000}"/>
    <cellStyle name="Dia" xfId="1172" xr:uid="{00000000-0005-0000-0000-000089040000}"/>
    <cellStyle name="Dollar (zero dec)" xfId="1173" xr:uid="{00000000-0005-0000-0000-00008A040000}"/>
    <cellStyle name="Don gia" xfId="1174" xr:uid="{00000000-0005-0000-0000-00008B040000}"/>
    <cellStyle name="DuToanBXD" xfId="1175" xr:uid="{00000000-0005-0000-0000-00008C040000}"/>
    <cellStyle name="DuToanBXD 2" xfId="1176" xr:uid="{00000000-0005-0000-0000-00008D040000}"/>
    <cellStyle name="Dziesi?tny [0]_Invoices2001Slovakia" xfId="1177" xr:uid="{00000000-0005-0000-0000-00008E040000}"/>
    <cellStyle name="Dziesi?tny_Invoices2001Slovakia" xfId="1178" xr:uid="{00000000-0005-0000-0000-00008F040000}"/>
    <cellStyle name="Dziesietny [0]_Invoices2001Slovakia" xfId="1179" xr:uid="{00000000-0005-0000-0000-000090040000}"/>
    <cellStyle name="Dziesiętny [0]_Invoices2001Slovakia" xfId="1180" xr:uid="{00000000-0005-0000-0000-000091040000}"/>
    <cellStyle name="Dziesietny [0]_Invoices2001Slovakia_01_Nha so 1_Dien" xfId="1181" xr:uid="{00000000-0005-0000-0000-000092040000}"/>
    <cellStyle name="Dziesiętny [0]_Invoices2001Slovakia_01_Nha so 1_Dien" xfId="1182" xr:uid="{00000000-0005-0000-0000-000093040000}"/>
    <cellStyle name="Dziesietny [0]_Invoices2001Slovakia_10_Nha so 10_Dien1" xfId="1183" xr:uid="{00000000-0005-0000-0000-000094040000}"/>
    <cellStyle name="Dziesiętny [0]_Invoices2001Slovakia_10_Nha so 10_Dien1" xfId="1184" xr:uid="{00000000-0005-0000-0000-000095040000}"/>
    <cellStyle name="Dziesietny [0]_Invoices2001Slovakia_Book1" xfId="1185" xr:uid="{00000000-0005-0000-0000-000096040000}"/>
    <cellStyle name="Dziesiętny [0]_Invoices2001Slovakia_Book1" xfId="1186" xr:uid="{00000000-0005-0000-0000-000097040000}"/>
    <cellStyle name="Dziesietny [0]_Invoices2001Slovakia_Book1_1" xfId="1187" xr:uid="{00000000-0005-0000-0000-000098040000}"/>
    <cellStyle name="Dziesiętny [0]_Invoices2001Slovakia_Book1_1" xfId="1188" xr:uid="{00000000-0005-0000-0000-000099040000}"/>
    <cellStyle name="Dziesietny [0]_Invoices2001Slovakia_Book1_1_Book1" xfId="1189" xr:uid="{00000000-0005-0000-0000-00009A040000}"/>
    <cellStyle name="Dziesiętny [0]_Invoices2001Slovakia_Book1_1_Book1" xfId="1190" xr:uid="{00000000-0005-0000-0000-00009B040000}"/>
    <cellStyle name="Dziesietny [0]_Invoices2001Slovakia_Book1_2" xfId="1191" xr:uid="{00000000-0005-0000-0000-00009C040000}"/>
    <cellStyle name="Dziesiętny [0]_Invoices2001Slovakia_Book1_2" xfId="1192" xr:uid="{00000000-0005-0000-0000-00009D040000}"/>
    <cellStyle name="Dziesietny [0]_Invoices2001Slovakia_Book1_Nhu cau von ung truoc 2011 Tha h Hoa + Nge An gui TW" xfId="1193" xr:uid="{00000000-0005-0000-0000-00009E040000}"/>
    <cellStyle name="Dziesiętny [0]_Invoices2001Slovakia_Book1_Nhu cau von ung truoc 2011 Tha h Hoa + Nge An gui TW" xfId="1194" xr:uid="{00000000-0005-0000-0000-00009F040000}"/>
    <cellStyle name="Dziesietny [0]_Invoices2001Slovakia_Book1_Tong hop Cac tuyen(9-1-06)" xfId="1195" xr:uid="{00000000-0005-0000-0000-0000A0040000}"/>
    <cellStyle name="Dziesiętny [0]_Invoices2001Slovakia_Book1_Tong hop Cac tuyen(9-1-06)" xfId="1196" xr:uid="{00000000-0005-0000-0000-0000A1040000}"/>
    <cellStyle name="Dziesietny [0]_Invoices2001Slovakia_Book1_ung 2011 - 11-6-Thanh hoa-Nghe an" xfId="1197" xr:uid="{00000000-0005-0000-0000-0000A2040000}"/>
    <cellStyle name="Dziesiętny [0]_Invoices2001Slovakia_Book1_ung 2011 - 11-6-Thanh hoa-Nghe an" xfId="1198" xr:uid="{00000000-0005-0000-0000-0000A3040000}"/>
    <cellStyle name="Dziesietny [0]_Invoices2001Slovakia_Book1_ung truoc 2011 NSTW Thanh Hoa + Nge An gui Thu 12-5" xfId="1199" xr:uid="{00000000-0005-0000-0000-0000A4040000}"/>
    <cellStyle name="Dziesiętny [0]_Invoices2001Slovakia_Book1_ung truoc 2011 NSTW Thanh Hoa + Nge An gui Thu 12-5" xfId="1200" xr:uid="{00000000-0005-0000-0000-0000A5040000}"/>
    <cellStyle name="Dziesietny [0]_Invoices2001Slovakia_d-uong+TDT" xfId="1201" xr:uid="{00000000-0005-0000-0000-0000A6040000}"/>
    <cellStyle name="Dziesiętny [0]_Invoices2001Slovakia_Nhµ ®Ó xe" xfId="1202" xr:uid="{00000000-0005-0000-0000-0000A7040000}"/>
    <cellStyle name="Dziesietny [0]_Invoices2001Slovakia_Nha bao ve(28-7-05)" xfId="1203" xr:uid="{00000000-0005-0000-0000-0000A8040000}"/>
    <cellStyle name="Dziesiętny [0]_Invoices2001Slovakia_Nha bao ve(28-7-05)" xfId="1204" xr:uid="{00000000-0005-0000-0000-0000A9040000}"/>
    <cellStyle name="Dziesietny [0]_Invoices2001Slovakia_NHA de xe nguyen du" xfId="1205" xr:uid="{00000000-0005-0000-0000-0000AA040000}"/>
    <cellStyle name="Dziesiętny [0]_Invoices2001Slovakia_NHA de xe nguyen du" xfId="1206" xr:uid="{00000000-0005-0000-0000-0000AB040000}"/>
    <cellStyle name="Dziesietny [0]_Invoices2001Slovakia_Nhalamviec VTC(25-1-05)" xfId="1207" xr:uid="{00000000-0005-0000-0000-0000AC040000}"/>
    <cellStyle name="Dziesiętny [0]_Invoices2001Slovakia_Nhalamviec VTC(25-1-05)" xfId="1208" xr:uid="{00000000-0005-0000-0000-0000AD040000}"/>
    <cellStyle name="Dziesietny [0]_Invoices2001Slovakia_Nhu cau von ung truoc 2011 Tha h Hoa + Nge An gui TW" xfId="1209" xr:uid="{00000000-0005-0000-0000-0000AE040000}"/>
    <cellStyle name="Dziesiętny [0]_Invoices2001Slovakia_TDT KHANH HOA" xfId="1210" xr:uid="{00000000-0005-0000-0000-0000AF040000}"/>
    <cellStyle name="Dziesietny [0]_Invoices2001Slovakia_TDT KHANH HOA_Tong hop Cac tuyen(9-1-06)" xfId="1211" xr:uid="{00000000-0005-0000-0000-0000B0040000}"/>
    <cellStyle name="Dziesiętny [0]_Invoices2001Slovakia_TDT KHANH HOA_Tong hop Cac tuyen(9-1-06)" xfId="1212" xr:uid="{00000000-0005-0000-0000-0000B1040000}"/>
    <cellStyle name="Dziesietny [0]_Invoices2001Slovakia_TDT quangngai" xfId="1213" xr:uid="{00000000-0005-0000-0000-0000B2040000}"/>
    <cellStyle name="Dziesiętny [0]_Invoices2001Slovakia_TDT quangngai" xfId="1214" xr:uid="{00000000-0005-0000-0000-0000B3040000}"/>
    <cellStyle name="Dziesietny [0]_Invoices2001Slovakia_TMDT(10-5-06)" xfId="1215" xr:uid="{00000000-0005-0000-0000-0000B4040000}"/>
    <cellStyle name="Dziesietny_Invoices2001Slovakia" xfId="1216" xr:uid="{00000000-0005-0000-0000-0000B5040000}"/>
    <cellStyle name="Dziesiętny_Invoices2001Slovakia" xfId="1217" xr:uid="{00000000-0005-0000-0000-0000B6040000}"/>
    <cellStyle name="Dziesietny_Invoices2001Slovakia_01_Nha so 1_Dien" xfId="1218" xr:uid="{00000000-0005-0000-0000-0000B7040000}"/>
    <cellStyle name="Dziesiętny_Invoices2001Slovakia_01_Nha so 1_Dien" xfId="1219" xr:uid="{00000000-0005-0000-0000-0000B8040000}"/>
    <cellStyle name="Dziesietny_Invoices2001Slovakia_10_Nha so 10_Dien1" xfId="1220" xr:uid="{00000000-0005-0000-0000-0000B9040000}"/>
    <cellStyle name="Dziesiętny_Invoices2001Slovakia_10_Nha so 10_Dien1" xfId="1221" xr:uid="{00000000-0005-0000-0000-0000BA040000}"/>
    <cellStyle name="Dziesietny_Invoices2001Slovakia_Book1" xfId="1222" xr:uid="{00000000-0005-0000-0000-0000BB040000}"/>
    <cellStyle name="Dziesiętny_Invoices2001Slovakia_Book1" xfId="1223" xr:uid="{00000000-0005-0000-0000-0000BC040000}"/>
    <cellStyle name="Dziesietny_Invoices2001Slovakia_Book1_1" xfId="1224" xr:uid="{00000000-0005-0000-0000-0000BD040000}"/>
    <cellStyle name="Dziesiętny_Invoices2001Slovakia_Book1_1" xfId="1225" xr:uid="{00000000-0005-0000-0000-0000BE040000}"/>
    <cellStyle name="Dziesietny_Invoices2001Slovakia_Book1_1_Book1" xfId="1226" xr:uid="{00000000-0005-0000-0000-0000BF040000}"/>
    <cellStyle name="Dziesiętny_Invoices2001Slovakia_Book1_1_Book1" xfId="1227" xr:uid="{00000000-0005-0000-0000-0000C0040000}"/>
    <cellStyle name="Dziesietny_Invoices2001Slovakia_Book1_2" xfId="1228" xr:uid="{00000000-0005-0000-0000-0000C1040000}"/>
    <cellStyle name="Dziesiętny_Invoices2001Slovakia_Book1_2" xfId="1229" xr:uid="{00000000-0005-0000-0000-0000C2040000}"/>
    <cellStyle name="Dziesietny_Invoices2001Slovakia_Book1_Nhu cau von ung truoc 2011 Tha h Hoa + Nge An gui TW" xfId="1230" xr:uid="{00000000-0005-0000-0000-0000C3040000}"/>
    <cellStyle name="Dziesiętny_Invoices2001Slovakia_Book1_Nhu cau von ung truoc 2011 Tha h Hoa + Nge An gui TW" xfId="1231" xr:uid="{00000000-0005-0000-0000-0000C4040000}"/>
    <cellStyle name="Dziesietny_Invoices2001Slovakia_Book1_Tong hop Cac tuyen(9-1-06)" xfId="1232" xr:uid="{00000000-0005-0000-0000-0000C5040000}"/>
    <cellStyle name="Dziesiętny_Invoices2001Slovakia_Book1_Tong hop Cac tuyen(9-1-06)" xfId="1233" xr:uid="{00000000-0005-0000-0000-0000C6040000}"/>
    <cellStyle name="Dziesietny_Invoices2001Slovakia_Book1_ung 2011 - 11-6-Thanh hoa-Nghe an" xfId="1234" xr:uid="{00000000-0005-0000-0000-0000C7040000}"/>
    <cellStyle name="Dziesiętny_Invoices2001Slovakia_Book1_ung 2011 - 11-6-Thanh hoa-Nghe an" xfId="1235" xr:uid="{00000000-0005-0000-0000-0000C8040000}"/>
    <cellStyle name="Dziesietny_Invoices2001Slovakia_Book1_ung truoc 2011 NSTW Thanh Hoa + Nge An gui Thu 12-5" xfId="1236" xr:uid="{00000000-0005-0000-0000-0000C9040000}"/>
    <cellStyle name="Dziesiętny_Invoices2001Slovakia_Book1_ung truoc 2011 NSTW Thanh Hoa + Nge An gui Thu 12-5" xfId="1237" xr:uid="{00000000-0005-0000-0000-0000CA040000}"/>
    <cellStyle name="Dziesietny_Invoices2001Slovakia_d-uong+TDT" xfId="1238" xr:uid="{00000000-0005-0000-0000-0000CB040000}"/>
    <cellStyle name="Dziesiętny_Invoices2001Slovakia_Nhµ ®Ó xe" xfId="1239" xr:uid="{00000000-0005-0000-0000-0000CC040000}"/>
    <cellStyle name="Dziesietny_Invoices2001Slovakia_Nha bao ve(28-7-05)" xfId="1240" xr:uid="{00000000-0005-0000-0000-0000CD040000}"/>
    <cellStyle name="Dziesiętny_Invoices2001Slovakia_Nha bao ve(28-7-05)" xfId="1241" xr:uid="{00000000-0005-0000-0000-0000CE040000}"/>
    <cellStyle name="Dziesietny_Invoices2001Slovakia_NHA de xe nguyen du" xfId="1242" xr:uid="{00000000-0005-0000-0000-0000CF040000}"/>
    <cellStyle name="Dziesiętny_Invoices2001Slovakia_NHA de xe nguyen du" xfId="1243" xr:uid="{00000000-0005-0000-0000-0000D0040000}"/>
    <cellStyle name="Dziesietny_Invoices2001Slovakia_Nhalamviec VTC(25-1-05)" xfId="1244" xr:uid="{00000000-0005-0000-0000-0000D1040000}"/>
    <cellStyle name="Dziesiętny_Invoices2001Slovakia_Nhalamviec VTC(25-1-05)" xfId="1245" xr:uid="{00000000-0005-0000-0000-0000D2040000}"/>
    <cellStyle name="Dziesietny_Invoices2001Slovakia_Nhu cau von ung truoc 2011 Tha h Hoa + Nge An gui TW" xfId="1246" xr:uid="{00000000-0005-0000-0000-0000D3040000}"/>
    <cellStyle name="Dziesiętny_Invoices2001Slovakia_TDT KHANH HOA" xfId="1247" xr:uid="{00000000-0005-0000-0000-0000D4040000}"/>
    <cellStyle name="Dziesietny_Invoices2001Slovakia_TDT KHANH HOA_Tong hop Cac tuyen(9-1-06)" xfId="1248" xr:uid="{00000000-0005-0000-0000-0000D5040000}"/>
    <cellStyle name="Dziesiętny_Invoices2001Slovakia_TDT KHANH HOA_Tong hop Cac tuyen(9-1-06)" xfId="1249" xr:uid="{00000000-0005-0000-0000-0000D6040000}"/>
    <cellStyle name="Dziesietny_Invoices2001Slovakia_TDT quangngai" xfId="1250" xr:uid="{00000000-0005-0000-0000-0000D7040000}"/>
    <cellStyle name="Dziesiętny_Invoices2001Slovakia_TDT quangngai" xfId="1251" xr:uid="{00000000-0005-0000-0000-0000D8040000}"/>
    <cellStyle name="Dziesietny_Invoices2001Slovakia_TMDT(10-5-06)" xfId="1252" xr:uid="{00000000-0005-0000-0000-0000D9040000}"/>
    <cellStyle name="e" xfId="1253" xr:uid="{00000000-0005-0000-0000-0000E2040000}"/>
    <cellStyle name="Encabez1" xfId="1254" xr:uid="{00000000-0005-0000-0000-0000E3040000}"/>
    <cellStyle name="Encabez2" xfId="1255" xr:uid="{00000000-0005-0000-0000-0000E4040000}"/>
    <cellStyle name="Enter Currency (0)" xfId="1256" xr:uid="{00000000-0005-0000-0000-0000E5040000}"/>
    <cellStyle name="Enter Currency (2)" xfId="1257" xr:uid="{00000000-0005-0000-0000-0000E6040000}"/>
    <cellStyle name="Enter Units (0)" xfId="1258" xr:uid="{00000000-0005-0000-0000-0000E7040000}"/>
    <cellStyle name="Enter Units (1)" xfId="1259" xr:uid="{00000000-0005-0000-0000-0000E8040000}"/>
    <cellStyle name="Enter Units (2)" xfId="1260" xr:uid="{00000000-0005-0000-0000-0000E9040000}"/>
    <cellStyle name="Entered" xfId="1261" xr:uid="{00000000-0005-0000-0000-0000EA040000}"/>
    <cellStyle name="En-tete1" xfId="1262" xr:uid="{00000000-0005-0000-0000-0000EB040000}"/>
    <cellStyle name="En-tete1 2" xfId="1263" xr:uid="{00000000-0005-0000-0000-0000EC040000}"/>
    <cellStyle name="En-tete2" xfId="1264" xr:uid="{00000000-0005-0000-0000-0000ED040000}"/>
    <cellStyle name="En-tete2 2" xfId="1265" xr:uid="{00000000-0005-0000-0000-0000EE040000}"/>
    <cellStyle name="Euro" xfId="1266" xr:uid="{00000000-0005-0000-0000-0000EF040000}"/>
    <cellStyle name="Explanatory Text 2" xfId="1267" xr:uid="{00000000-0005-0000-0000-0000F0040000}"/>
    <cellStyle name="Explanatory Text 3" xfId="1268" xr:uid="{00000000-0005-0000-0000-0000F1040000}"/>
    <cellStyle name="f" xfId="1269" xr:uid="{00000000-0005-0000-0000-0000F2040000}"/>
    <cellStyle name="F2" xfId="1270" xr:uid="{00000000-0005-0000-0000-0000F3040000}"/>
    <cellStyle name="F3" xfId="1271" xr:uid="{00000000-0005-0000-0000-0000F4040000}"/>
    <cellStyle name="F4" xfId="1272" xr:uid="{00000000-0005-0000-0000-0000F5040000}"/>
    <cellStyle name="F5" xfId="1273" xr:uid="{00000000-0005-0000-0000-0000F6040000}"/>
    <cellStyle name="F6" xfId="1274" xr:uid="{00000000-0005-0000-0000-0000F7040000}"/>
    <cellStyle name="F7" xfId="1275" xr:uid="{00000000-0005-0000-0000-0000F8040000}"/>
    <cellStyle name="F8" xfId="1276" xr:uid="{00000000-0005-0000-0000-0000F9040000}"/>
    <cellStyle name="Fijo" xfId="1277" xr:uid="{00000000-0005-0000-0000-0000FA040000}"/>
    <cellStyle name="Financier" xfId="1278" xr:uid="{00000000-0005-0000-0000-0000FB040000}"/>
    <cellStyle name="Financiero" xfId="1279" xr:uid="{00000000-0005-0000-0000-0000FC040000}"/>
    <cellStyle name="Fixe" xfId="1280" xr:uid="{00000000-0005-0000-0000-0000FD040000}"/>
    <cellStyle name="Fixed" xfId="1281" xr:uid="{00000000-0005-0000-0000-0000FE040000}"/>
    <cellStyle name="Fixed 2" xfId="1282" xr:uid="{00000000-0005-0000-0000-0000FF040000}"/>
    <cellStyle name="Fixed 3" xfId="1283" xr:uid="{00000000-0005-0000-0000-000000050000}"/>
    <cellStyle name="Font Britannic16" xfId="1284" xr:uid="{00000000-0005-0000-0000-000001050000}"/>
    <cellStyle name="Font Britannic18" xfId="1285" xr:uid="{00000000-0005-0000-0000-000002050000}"/>
    <cellStyle name="Font CenturyCond 18" xfId="1286" xr:uid="{00000000-0005-0000-0000-000003050000}"/>
    <cellStyle name="Font Cond20" xfId="1287" xr:uid="{00000000-0005-0000-0000-000004050000}"/>
    <cellStyle name="Font LucidaSans16" xfId="1288" xr:uid="{00000000-0005-0000-0000-000005050000}"/>
    <cellStyle name="Font NewCenturyCond18" xfId="1289" xr:uid="{00000000-0005-0000-0000-000006050000}"/>
    <cellStyle name="Font Ottawa14" xfId="1290" xr:uid="{00000000-0005-0000-0000-000007050000}"/>
    <cellStyle name="Font Ottawa14 2" xfId="1291" xr:uid="{00000000-0005-0000-0000-000008050000}"/>
    <cellStyle name="Font Ottawa16" xfId="1292" xr:uid="{00000000-0005-0000-0000-000009050000}"/>
    <cellStyle name="Formulas" xfId="1293" xr:uid="{00000000-0005-0000-0000-00000A050000}"/>
    <cellStyle name="Formulas 2" xfId="1294" xr:uid="{00000000-0005-0000-0000-00000B050000}"/>
    <cellStyle name="Formulas 2 2" xfId="1295" xr:uid="{00000000-0005-0000-0000-00000C050000}"/>
    <cellStyle name="Ghi chú" xfId="1296" xr:uid="{00000000-0005-0000-0000-00000D050000}"/>
    <cellStyle name="Ghi chú 2" xfId="1297" xr:uid="{00000000-0005-0000-0000-00000E050000}"/>
    <cellStyle name="gia" xfId="1298" xr:uid="{00000000-0005-0000-0000-000013050000}"/>
    <cellStyle name="Good 2" xfId="1299" xr:uid="{00000000-0005-0000-0000-00000F050000}"/>
    <cellStyle name="Good 3" xfId="1300" xr:uid="{00000000-0005-0000-0000-000010050000}"/>
    <cellStyle name="Grey" xfId="1301" xr:uid="{00000000-0005-0000-0000-000011050000}"/>
    <cellStyle name="Group" xfId="1302" xr:uid="{00000000-0005-0000-0000-000012050000}"/>
    <cellStyle name="H" xfId="1303" xr:uid="{00000000-0005-0000-0000-000014050000}"/>
    <cellStyle name="ha" xfId="1304" xr:uid="{00000000-0005-0000-0000-000015050000}"/>
    <cellStyle name="hai" xfId="1305" xr:uid="{00000000-0005-0000-0000-000016050000}"/>
    <cellStyle name="Head 1" xfId="1306" xr:uid="{00000000-0005-0000-0000-000017050000}"/>
    <cellStyle name="HEADER" xfId="1307" xr:uid="{00000000-0005-0000-0000-000018050000}"/>
    <cellStyle name="Header1" xfId="1308" xr:uid="{00000000-0005-0000-0000-000019050000}"/>
    <cellStyle name="Header2" xfId="1309" xr:uid="{00000000-0005-0000-0000-00001A050000}"/>
    <cellStyle name="Header2 2" xfId="1310" xr:uid="{00000000-0005-0000-0000-00001B050000}"/>
    <cellStyle name="Heading 1 2" xfId="1311" xr:uid="{00000000-0005-0000-0000-00001C050000}"/>
    <cellStyle name="Heading 1 3" xfId="1312" xr:uid="{00000000-0005-0000-0000-00001D050000}"/>
    <cellStyle name="Heading 1 4" xfId="1313" xr:uid="{00000000-0005-0000-0000-00001E050000}"/>
    <cellStyle name="Heading 2 2" xfId="1314" xr:uid="{00000000-0005-0000-0000-00001F050000}"/>
    <cellStyle name="Heading 2 3" xfId="1315" xr:uid="{00000000-0005-0000-0000-000020050000}"/>
    <cellStyle name="Heading 2 4" xfId="1316" xr:uid="{00000000-0005-0000-0000-000021050000}"/>
    <cellStyle name="Heading 3 2" xfId="1317" xr:uid="{00000000-0005-0000-0000-000022050000}"/>
    <cellStyle name="Heading 3 3" xfId="1318" xr:uid="{00000000-0005-0000-0000-000023050000}"/>
    <cellStyle name="Heading 4 2" xfId="1319" xr:uid="{00000000-0005-0000-0000-000024050000}"/>
    <cellStyle name="Heading 4 3" xfId="1320" xr:uid="{00000000-0005-0000-0000-000025050000}"/>
    <cellStyle name="Heading1" xfId="1321" xr:uid="{00000000-0005-0000-0000-000026050000}"/>
    <cellStyle name="Heading2" xfId="1322" xr:uid="{00000000-0005-0000-0000-000027050000}"/>
    <cellStyle name="HEADINGS" xfId="1323" xr:uid="{00000000-0005-0000-0000-000028050000}"/>
    <cellStyle name="HEADINGSTOP" xfId="1324" xr:uid="{00000000-0005-0000-0000-000029050000}"/>
    <cellStyle name="headoption" xfId="1325" xr:uid="{00000000-0005-0000-0000-00002A050000}"/>
    <cellStyle name="headoption 2" xfId="1326" xr:uid="{00000000-0005-0000-0000-00002B050000}"/>
    <cellStyle name="hoa" xfId="1327" xr:uid="{00000000-0005-0000-0000-00002C050000}"/>
    <cellStyle name="Hoa-Scholl" xfId="1328" xr:uid="{00000000-0005-0000-0000-00002D050000}"/>
    <cellStyle name="Hoa-Scholl 2" xfId="1329" xr:uid="{00000000-0005-0000-0000-00002E050000}"/>
    <cellStyle name="HUY" xfId="1330" xr:uid="{00000000-0005-0000-0000-00002F050000}"/>
    <cellStyle name="i phÝ kh¸c_B¶ng 2" xfId="1331" xr:uid="{00000000-0005-0000-0000-000030050000}"/>
    <cellStyle name="I.3" xfId="1332" xr:uid="{00000000-0005-0000-0000-000031050000}"/>
    <cellStyle name="i·0" xfId="1333" xr:uid="{00000000-0005-0000-0000-000032050000}"/>
    <cellStyle name="ï-¾È»ê_BiÓu TB" xfId="1334" xr:uid="{00000000-0005-0000-0000-000033050000}"/>
    <cellStyle name="Input [yellow]" xfId="1335" xr:uid="{00000000-0005-0000-0000-000034050000}"/>
    <cellStyle name="Input [yellow] 2" xfId="1336" xr:uid="{00000000-0005-0000-0000-000035050000}"/>
    <cellStyle name="Input 2" xfId="1337" xr:uid="{00000000-0005-0000-0000-000036050000}"/>
    <cellStyle name="Input 2 2" xfId="1338" xr:uid="{00000000-0005-0000-0000-000037050000}"/>
    <cellStyle name="Input 3" xfId="1339" xr:uid="{00000000-0005-0000-0000-000038050000}"/>
    <cellStyle name="Input 4" xfId="1340" xr:uid="{00000000-0005-0000-0000-000039050000}"/>
    <cellStyle name="Input 5" xfId="1341" xr:uid="{00000000-0005-0000-0000-00003A050000}"/>
    <cellStyle name="Input 6" xfId="1342" xr:uid="{00000000-0005-0000-0000-00003B050000}"/>
    <cellStyle name="Input 7" xfId="1343" xr:uid="{00000000-0005-0000-0000-00003C050000}"/>
    <cellStyle name="k" xfId="1344" xr:uid="{00000000-0005-0000-0000-00003D050000}"/>
    <cellStyle name="k 2" xfId="1345" xr:uid="{00000000-0005-0000-0000-00003E050000}"/>
    <cellStyle name="k_TONG HOP KINH PHI" xfId="1346" xr:uid="{00000000-0005-0000-0000-00003F050000}"/>
    <cellStyle name="k_ÿÿÿÿÿ" xfId="1347" xr:uid="{00000000-0005-0000-0000-000040050000}"/>
    <cellStyle name="k_ÿÿÿÿÿ_1" xfId="1348" xr:uid="{00000000-0005-0000-0000-000041050000}"/>
    <cellStyle name="k_ÿÿÿÿÿ_2" xfId="1349" xr:uid="{00000000-0005-0000-0000-000042050000}"/>
    <cellStyle name="kh¸c_Bang Chi tieu" xfId="1350" xr:uid="{00000000-0005-0000-0000-000045050000}"/>
    <cellStyle name="khanh" xfId="1351" xr:uid="{00000000-0005-0000-0000-000046050000}"/>
    <cellStyle name="khoa2" xfId="1352" xr:uid="{00000000-0005-0000-0000-000047050000}"/>
    <cellStyle name="khoa2 2" xfId="1353" xr:uid="{00000000-0005-0000-0000-000048050000}"/>
    <cellStyle name="khung" xfId="1354" xr:uid="{00000000-0005-0000-0000-000049050000}"/>
    <cellStyle name="khung 2" xfId="1355" xr:uid="{00000000-0005-0000-0000-00004A050000}"/>
    <cellStyle name="Kiểm tra Ô" xfId="1356" xr:uid="{00000000-0005-0000-0000-000043050000}"/>
    <cellStyle name="KL" xfId="1357" xr:uid="{00000000-0005-0000-0000-000044050000}"/>
    <cellStyle name="LAS - XD 354" xfId="1358" xr:uid="{00000000-0005-0000-0000-00004B050000}"/>
    <cellStyle name="LAS - XD 354 2" xfId="1359" xr:uid="{00000000-0005-0000-0000-00004C050000}"/>
    <cellStyle name="Ledger 17 x 11 in" xfId="1360" xr:uid="{00000000-0005-0000-0000-00004D050000}"/>
    <cellStyle name="Ledger 17 x 11 in 2" xfId="1361" xr:uid="{00000000-0005-0000-0000-00004E050000}"/>
    <cellStyle name="Ledger 17 x 11 in 3" xfId="1362" xr:uid="{00000000-0005-0000-0000-00004F050000}"/>
    <cellStyle name="Ledger 17 x 11 in_bieu 1" xfId="1363" xr:uid="{00000000-0005-0000-0000-000050050000}"/>
    <cellStyle name="left" xfId="1364" xr:uid="{00000000-0005-0000-0000-000051050000}"/>
    <cellStyle name="Line" xfId="1365" xr:uid="{00000000-0005-0000-0000-000052050000}"/>
    <cellStyle name="Link Currency (0)" xfId="1366" xr:uid="{00000000-0005-0000-0000-000053050000}"/>
    <cellStyle name="Link Currency (2)" xfId="1367" xr:uid="{00000000-0005-0000-0000-000054050000}"/>
    <cellStyle name="Link Units (0)" xfId="1368" xr:uid="{00000000-0005-0000-0000-000055050000}"/>
    <cellStyle name="Link Units (1)" xfId="1369" xr:uid="{00000000-0005-0000-0000-000056050000}"/>
    <cellStyle name="Link Units (2)" xfId="1370" xr:uid="{00000000-0005-0000-0000-000057050000}"/>
    <cellStyle name="Linked Cell 2" xfId="1371" xr:uid="{00000000-0005-0000-0000-000058050000}"/>
    <cellStyle name="Linked Cell 3" xfId="1372" xr:uid="{00000000-0005-0000-0000-000059050000}"/>
    <cellStyle name="MAU" xfId="1373" xr:uid="{00000000-0005-0000-0000-00005A050000}"/>
    <cellStyle name="Migliaia (0)_CALPREZZ" xfId="1374" xr:uid="{00000000-0005-0000-0000-00005B050000}"/>
    <cellStyle name="Migliaia_ PESO ELETTR." xfId="1375" xr:uid="{00000000-0005-0000-0000-00005C050000}"/>
    <cellStyle name="Millares [0]_10 AVERIAS MASIVAS + ANT" xfId="1376" xr:uid="{00000000-0005-0000-0000-00005D050000}"/>
    <cellStyle name="Millares_Well Timing" xfId="1377" xr:uid="{00000000-0005-0000-0000-00005E050000}"/>
    <cellStyle name="Milliers [0]_      " xfId="1378" xr:uid="{00000000-0005-0000-0000-00005F050000}"/>
    <cellStyle name="Milliers_      " xfId="1379" xr:uid="{00000000-0005-0000-0000-000060050000}"/>
    <cellStyle name="Model" xfId="1380" xr:uid="{00000000-0005-0000-0000-000061050000}"/>
    <cellStyle name="moi" xfId="1381" xr:uid="{00000000-0005-0000-0000-000062050000}"/>
    <cellStyle name="Moneda [0]_Well Timing" xfId="1382" xr:uid="{00000000-0005-0000-0000-000063050000}"/>
    <cellStyle name="Moneda_Well Timing" xfId="1383" xr:uid="{00000000-0005-0000-0000-000064050000}"/>
    <cellStyle name="Monetaire" xfId="1384" xr:uid="{00000000-0005-0000-0000-000065050000}"/>
    <cellStyle name="Monétaire [0]_      " xfId="1385" xr:uid="{00000000-0005-0000-0000-000066050000}"/>
    <cellStyle name="Monetaire 2" xfId="1386" xr:uid="{00000000-0005-0000-0000-000067050000}"/>
    <cellStyle name="Monetaire 3" xfId="1387" xr:uid="{00000000-0005-0000-0000-000068050000}"/>
    <cellStyle name="Monétaire_      " xfId="1388" xr:uid="{00000000-0005-0000-0000-000069050000}"/>
    <cellStyle name="n" xfId="1389" xr:uid="{00000000-0005-0000-0000-00006A050000}"/>
    <cellStyle name="n_17 bieu (hung cap nhap)" xfId="1390" xr:uid="{00000000-0005-0000-0000-00006B050000}"/>
    <cellStyle name="n_Bao cao doan cong tac cua Bo thang 4-2010" xfId="1391" xr:uid="{00000000-0005-0000-0000-00006C050000}"/>
    <cellStyle name="n_goi 4 - qt" xfId="1392" xr:uid="{00000000-0005-0000-0000-00006D050000}"/>
    <cellStyle name="n_VBPL kiểm toán Đầu tư XDCB 2010" xfId="1393" xr:uid="{00000000-0005-0000-0000-00006E050000}"/>
    <cellStyle name="Neutral 2" xfId="1394" xr:uid="{00000000-0005-0000-0000-00006F050000}"/>
    <cellStyle name="Neutral 3" xfId="1395" xr:uid="{00000000-0005-0000-0000-000070050000}"/>
    <cellStyle name="New" xfId="1396" xr:uid="{00000000-0005-0000-0000-000071050000}"/>
    <cellStyle name="New 2" xfId="1397" xr:uid="{00000000-0005-0000-0000-000072050000}"/>
    <cellStyle name="New Times Roman" xfId="1398" xr:uid="{00000000-0005-0000-0000-000073050000}"/>
    <cellStyle name="nga" xfId="1399" xr:uid="{00000000-0005-0000-0000-0000EB050000}"/>
    <cellStyle name="Nhấn1" xfId="1400" xr:uid="{00000000-0005-0000-0000-0000EC050000}"/>
    <cellStyle name="Nhấn2" xfId="1401" xr:uid="{00000000-0005-0000-0000-0000ED050000}"/>
    <cellStyle name="Nhấn3" xfId="1402" xr:uid="{00000000-0005-0000-0000-0000EE050000}"/>
    <cellStyle name="Nhấn4" xfId="1403" xr:uid="{00000000-0005-0000-0000-0000EF050000}"/>
    <cellStyle name="Nhấn5" xfId="1404" xr:uid="{00000000-0005-0000-0000-0000F0050000}"/>
    <cellStyle name="Nhấn6" xfId="1405" xr:uid="{00000000-0005-0000-0000-0000F1050000}"/>
    <cellStyle name="no dec" xfId="1406" xr:uid="{00000000-0005-0000-0000-000074050000}"/>
    <cellStyle name="ÑONVÒ" xfId="1407" xr:uid="{00000000-0005-0000-0000-000075050000}"/>
    <cellStyle name="ÑONVÒ 2" xfId="1408" xr:uid="{00000000-0005-0000-0000-000076050000}"/>
    <cellStyle name="Normal" xfId="0" builtinId="0"/>
    <cellStyle name="Normal - ??1" xfId="1409" xr:uid="{00000000-0005-0000-0000-000078050000}"/>
    <cellStyle name="Normal - Style1" xfId="1410" xr:uid="{00000000-0005-0000-0000-000079050000}"/>
    <cellStyle name="Normal - Style1 2" xfId="1411" xr:uid="{00000000-0005-0000-0000-00007A050000}"/>
    <cellStyle name="Normal - Style1 2 2" xfId="1412" xr:uid="{00000000-0005-0000-0000-00007B050000}"/>
    <cellStyle name="Normal - Style1 2 2 2" xfId="1413" xr:uid="{00000000-0005-0000-0000-00007C050000}"/>
    <cellStyle name="Normal - Style1 2 3" xfId="1414" xr:uid="{00000000-0005-0000-0000-00007D050000}"/>
    <cellStyle name="Normal - Style1 2 4" xfId="1415" xr:uid="{00000000-0005-0000-0000-00007E050000}"/>
    <cellStyle name="Normal - Style1 2_Khoi cong moi 1" xfId="1416" xr:uid="{00000000-0005-0000-0000-00007F050000}"/>
    <cellStyle name="Normal - Style1 3" xfId="1417" xr:uid="{00000000-0005-0000-0000-000080050000}"/>
    <cellStyle name="Normal - Style1 3 2" xfId="1418" xr:uid="{00000000-0005-0000-0000-000081050000}"/>
    <cellStyle name="Normal - Style1 4" xfId="1419" xr:uid="{00000000-0005-0000-0000-000082050000}"/>
    <cellStyle name="Normal - Style1 4 2" xfId="1420" xr:uid="{00000000-0005-0000-0000-000083050000}"/>
    <cellStyle name="Normal - Style1 5" xfId="1421" xr:uid="{00000000-0005-0000-0000-000084050000}"/>
    <cellStyle name="Normal - Style1 6" xfId="1422" xr:uid="{00000000-0005-0000-0000-000085050000}"/>
    <cellStyle name="Normal - Style1_Bao cao kiem toan kh 2010" xfId="1423" xr:uid="{00000000-0005-0000-0000-000086050000}"/>
    <cellStyle name="Normal - 유형1" xfId="1424" xr:uid="{00000000-0005-0000-0000-000087050000}"/>
    <cellStyle name="Normal 10" xfId="1425" xr:uid="{00000000-0005-0000-0000-000088050000}"/>
    <cellStyle name="Normal 10 2" xfId="1426" xr:uid="{00000000-0005-0000-0000-000089050000}"/>
    <cellStyle name="Normal 10 2 4" xfId="1427" xr:uid="{00000000-0005-0000-0000-00008A050000}"/>
    <cellStyle name="Normal 10 5 2" xfId="1428" xr:uid="{00000000-0005-0000-0000-00008B050000}"/>
    <cellStyle name="Normal 11" xfId="1429" xr:uid="{00000000-0005-0000-0000-00008C050000}"/>
    <cellStyle name="Normal 11 2 2" xfId="1430" xr:uid="{00000000-0005-0000-0000-00008D050000}"/>
    <cellStyle name="Normal 12" xfId="1431" xr:uid="{00000000-0005-0000-0000-00008E050000}"/>
    <cellStyle name="Normal 12 2" xfId="1432" xr:uid="{00000000-0005-0000-0000-00008F050000}"/>
    <cellStyle name="Normal 13" xfId="1433" xr:uid="{00000000-0005-0000-0000-000090050000}"/>
    <cellStyle name="Normal 13 2" xfId="5" xr:uid="{00000000-0005-0000-0000-000091050000}"/>
    <cellStyle name="Normal 14" xfId="1434" xr:uid="{00000000-0005-0000-0000-000092050000}"/>
    <cellStyle name="Normal 14 2" xfId="1435" xr:uid="{00000000-0005-0000-0000-000093050000}"/>
    <cellStyle name="Normal 15" xfId="1436" xr:uid="{00000000-0005-0000-0000-000094050000}"/>
    <cellStyle name="Normal 15 2" xfId="1437" xr:uid="{00000000-0005-0000-0000-000095050000}"/>
    <cellStyle name="Normal 16" xfId="1438" xr:uid="{00000000-0005-0000-0000-000096050000}"/>
    <cellStyle name="Normal 16 2" xfId="1439" xr:uid="{00000000-0005-0000-0000-000097050000}"/>
    <cellStyle name="Normal 17" xfId="1440" xr:uid="{00000000-0005-0000-0000-000098050000}"/>
    <cellStyle name="Normal 17 2" xfId="1441" xr:uid="{00000000-0005-0000-0000-000099050000}"/>
    <cellStyle name="Normal 18" xfId="1442" xr:uid="{00000000-0005-0000-0000-00009A050000}"/>
    <cellStyle name="Normal 18 2" xfId="1443" xr:uid="{00000000-0005-0000-0000-00009B050000}"/>
    <cellStyle name="Normal 19" xfId="1444" xr:uid="{00000000-0005-0000-0000-00009C050000}"/>
    <cellStyle name="Normal 19 2" xfId="1445" xr:uid="{00000000-0005-0000-0000-00009D050000}"/>
    <cellStyle name="Normal 2" xfId="1446" xr:uid="{00000000-0005-0000-0000-00009E050000}"/>
    <cellStyle name="Normal 2 2" xfId="1447" xr:uid="{00000000-0005-0000-0000-00009F050000}"/>
    <cellStyle name="Normal 2 3" xfId="1448" xr:uid="{00000000-0005-0000-0000-0000A0050000}"/>
    <cellStyle name="Normal 2 3 2" xfId="1449" xr:uid="{00000000-0005-0000-0000-0000A1050000}"/>
    <cellStyle name="Normal 2 3 3" xfId="1450" xr:uid="{00000000-0005-0000-0000-0000A2050000}"/>
    <cellStyle name="Normal 2 4" xfId="1451" xr:uid="{00000000-0005-0000-0000-0000A3050000}"/>
    <cellStyle name="Normal 2 5" xfId="1452" xr:uid="{00000000-0005-0000-0000-0000A4050000}"/>
    <cellStyle name="Normal 2_160507 Bieu mau NSDP ND sua ND73" xfId="1453" xr:uid="{00000000-0005-0000-0000-0000A5050000}"/>
    <cellStyle name="Normal 20" xfId="1454" xr:uid="{00000000-0005-0000-0000-0000A6050000}"/>
    <cellStyle name="Normal 21" xfId="1455" xr:uid="{00000000-0005-0000-0000-0000A7050000}"/>
    <cellStyle name="Normal 22" xfId="1456" xr:uid="{00000000-0005-0000-0000-0000A8050000}"/>
    <cellStyle name="Normal 22 2" xfId="1457" xr:uid="{00000000-0005-0000-0000-0000A9050000}"/>
    <cellStyle name="Normal 23" xfId="1458" xr:uid="{00000000-0005-0000-0000-0000AA050000}"/>
    <cellStyle name="Normal 24" xfId="1459" xr:uid="{00000000-0005-0000-0000-0000AB050000}"/>
    <cellStyle name="Normal 25" xfId="1460" xr:uid="{00000000-0005-0000-0000-0000AC050000}"/>
    <cellStyle name="Normal 26" xfId="1461" xr:uid="{00000000-0005-0000-0000-0000AD050000}"/>
    <cellStyle name="Normal 27" xfId="1462" xr:uid="{00000000-0005-0000-0000-0000AE050000}"/>
    <cellStyle name="Normal 28" xfId="1463" xr:uid="{00000000-0005-0000-0000-0000AF050000}"/>
    <cellStyle name="Normal 29" xfId="1464" xr:uid="{00000000-0005-0000-0000-0000B0050000}"/>
    <cellStyle name="Normal 3" xfId="1465" xr:uid="{00000000-0005-0000-0000-0000B1050000}"/>
    <cellStyle name="Normal 3 2" xfId="1466" xr:uid="{00000000-0005-0000-0000-0000B2050000}"/>
    <cellStyle name="Normal 3 4" xfId="1467" xr:uid="{00000000-0005-0000-0000-0000B3050000}"/>
    <cellStyle name="Normal 3_17 bieu (hung cap nhap)" xfId="1468" xr:uid="{00000000-0005-0000-0000-0000B4050000}"/>
    <cellStyle name="Normal 30" xfId="1469" xr:uid="{00000000-0005-0000-0000-0000B5050000}"/>
    <cellStyle name="Normal 31" xfId="1470" xr:uid="{00000000-0005-0000-0000-0000B6050000}"/>
    <cellStyle name="Normal 32" xfId="1471" xr:uid="{00000000-0005-0000-0000-0000B7050000}"/>
    <cellStyle name="Normal 33" xfId="1472" xr:uid="{00000000-0005-0000-0000-0000B8050000}"/>
    <cellStyle name="Normal 33 2" xfId="1473" xr:uid="{00000000-0005-0000-0000-0000B9050000}"/>
    <cellStyle name="Normal 33 4" xfId="1474" xr:uid="{00000000-0005-0000-0000-0000BA050000}"/>
    <cellStyle name="Normal 33 4 2" xfId="1475" xr:uid="{00000000-0005-0000-0000-0000BB050000}"/>
    <cellStyle name="Normal 34" xfId="1476" xr:uid="{00000000-0005-0000-0000-0000BC050000}"/>
    <cellStyle name="Normal 35" xfId="1477" xr:uid="{00000000-0005-0000-0000-0000BD050000}"/>
    <cellStyle name="Normal 36" xfId="1478" xr:uid="{00000000-0005-0000-0000-0000BE050000}"/>
    <cellStyle name="Normal 37" xfId="1479" xr:uid="{00000000-0005-0000-0000-0000BF050000}"/>
    <cellStyle name="Normal 38" xfId="1480" xr:uid="{00000000-0005-0000-0000-0000C0050000}"/>
    <cellStyle name="Normal 4" xfId="1481" xr:uid="{00000000-0005-0000-0000-0000C1050000}"/>
    <cellStyle name="Normal 4 2" xfId="1482" xr:uid="{00000000-0005-0000-0000-0000C2050000}"/>
    <cellStyle name="Normal 4_160513 Bieu mau NSDP ND sua ND73" xfId="1483" xr:uid="{00000000-0005-0000-0000-0000C3050000}"/>
    <cellStyle name="Normal 40" xfId="2266" xr:uid="{00000000-0005-0000-0000-0000C4050000}"/>
    <cellStyle name="Normal 41 2" xfId="1484" xr:uid="{00000000-0005-0000-0000-0000C5050000}"/>
    <cellStyle name="Normal 43" xfId="1485" xr:uid="{00000000-0005-0000-0000-0000C6050000}"/>
    <cellStyle name="Normal 5" xfId="1486" xr:uid="{00000000-0005-0000-0000-0000C7050000}"/>
    <cellStyle name="Normal 5 2" xfId="1487" xr:uid="{00000000-0005-0000-0000-0000C8050000}"/>
    <cellStyle name="Normal 5 2 3" xfId="1488" xr:uid="{00000000-0005-0000-0000-0000C9050000}"/>
    <cellStyle name="Normal 5 3" xfId="1489" xr:uid="{00000000-0005-0000-0000-0000CA050000}"/>
    <cellStyle name="Normal 5_Book1" xfId="1490" xr:uid="{00000000-0005-0000-0000-0000CB050000}"/>
    <cellStyle name="Normal 6" xfId="1491" xr:uid="{00000000-0005-0000-0000-0000CC050000}"/>
    <cellStyle name="Normal 6 2" xfId="1492" xr:uid="{00000000-0005-0000-0000-0000CD050000}"/>
    <cellStyle name="Normal 6 3" xfId="1493" xr:uid="{00000000-0005-0000-0000-0000CE050000}"/>
    <cellStyle name="Normal 6 3 2" xfId="1494" xr:uid="{00000000-0005-0000-0000-0000CF050000}"/>
    <cellStyle name="Normal 6 3 2 2" xfId="7" xr:uid="{00000000-0005-0000-0000-0000D0050000}"/>
    <cellStyle name="Normal 6 4" xfId="1495" xr:uid="{00000000-0005-0000-0000-0000D1050000}"/>
    <cellStyle name="Normal 6 4 2" xfId="1496" xr:uid="{00000000-0005-0000-0000-0000D2050000}"/>
    <cellStyle name="Normal 6 5" xfId="1497" xr:uid="{00000000-0005-0000-0000-0000D3050000}"/>
    <cellStyle name="Normal 6 5 2" xfId="1498" xr:uid="{00000000-0005-0000-0000-0000D4050000}"/>
    <cellStyle name="Normal 6 6" xfId="1499" xr:uid="{00000000-0005-0000-0000-0000D5050000}"/>
    <cellStyle name="Normal 6 6 2" xfId="6" xr:uid="{00000000-0005-0000-0000-0000D6050000}"/>
    <cellStyle name="Normal 6 7" xfId="1500" xr:uid="{00000000-0005-0000-0000-0000D7050000}"/>
    <cellStyle name="Normal 6_Bieu mau KH 2011 (gui Vu DP)" xfId="1501" xr:uid="{00000000-0005-0000-0000-0000D8050000}"/>
    <cellStyle name="Normal 7" xfId="1502" xr:uid="{00000000-0005-0000-0000-0000D9050000}"/>
    <cellStyle name="Normal 7 2" xfId="1503" xr:uid="{00000000-0005-0000-0000-0000DA050000}"/>
    <cellStyle name="Normal 7 5" xfId="1504" xr:uid="{00000000-0005-0000-0000-0000DB050000}"/>
    <cellStyle name="Normal 8" xfId="1505" xr:uid="{00000000-0005-0000-0000-0000DC050000}"/>
    <cellStyle name="Normal 8 2" xfId="1506" xr:uid="{00000000-0005-0000-0000-0000DD050000}"/>
    <cellStyle name="Normal 9" xfId="1507" xr:uid="{00000000-0005-0000-0000-0000DE050000}"/>
    <cellStyle name="Normal 9 2" xfId="1508" xr:uid="{00000000-0005-0000-0000-0000DF050000}"/>
    <cellStyle name="Normal 9 3" xfId="1509" xr:uid="{00000000-0005-0000-0000-0000E0050000}"/>
    <cellStyle name="Normal 9_BieuHD2016-2020Tquang2(OK)" xfId="1510" xr:uid="{00000000-0005-0000-0000-0000E1050000}"/>
    <cellStyle name="Normal1" xfId="1511" xr:uid="{00000000-0005-0000-0000-0000E2050000}"/>
    <cellStyle name="Normal8" xfId="1512" xr:uid="{00000000-0005-0000-0000-0000E3050000}"/>
    <cellStyle name="NORMAL-ADB" xfId="1513" xr:uid="{00000000-0005-0000-0000-0000E4050000}"/>
    <cellStyle name="Normale_ PESO ELETTR." xfId="1514" xr:uid="{00000000-0005-0000-0000-0000E5050000}"/>
    <cellStyle name="Normalny_Cennik obowiazuje od 06-08-2001 r (1)" xfId="1515" xr:uid="{00000000-0005-0000-0000-0000E6050000}"/>
    <cellStyle name="Note 2" xfId="1516" xr:uid="{00000000-0005-0000-0000-0000E7050000}"/>
    <cellStyle name="Note 2 2" xfId="1517" xr:uid="{00000000-0005-0000-0000-0000E8050000}"/>
    <cellStyle name="Note 3" xfId="1518" xr:uid="{00000000-0005-0000-0000-0000E9050000}"/>
    <cellStyle name="NWM" xfId="1519" xr:uid="{00000000-0005-0000-0000-0000EA050000}"/>
    <cellStyle name="Ô Được nối kết" xfId="1520" xr:uid="{00000000-0005-0000-0000-0000FE050000}"/>
    <cellStyle name="Ò_x000d_Normal_123569" xfId="1521" xr:uid="{00000000-0005-0000-0000-0000F2050000}"/>
    <cellStyle name="Œ…‹æØ‚è [0.00]_††††† " xfId="1522" xr:uid="{00000000-0005-0000-0000-0000F3050000}"/>
    <cellStyle name="Œ…‹æØ‚è_††††† " xfId="1523" xr:uid="{00000000-0005-0000-0000-0000F4050000}"/>
    <cellStyle name="oft Excel]_x000d__x000a_Comment=open=/f ‚ðw’è‚·‚é‚ÆAƒ†[ƒU[’è‹`ŠÖ”‚ðŠÖ”“\‚è•t‚¯‚Ìˆê——‚É“o˜^‚·‚é‚±‚Æ‚ª‚Å‚«‚Ü‚·B_x000d__x000a_Maximized" xfId="1524" xr:uid="{00000000-0005-0000-0000-0000F5050000}"/>
    <cellStyle name="oft Excel]_x000d__x000a_Comment=open=/f ‚ðŽw’è‚·‚é‚ÆAƒ†[ƒU[’è‹`ŠÖ”‚ðŠÖ”“\‚è•t‚¯‚Ìˆê——‚É“o˜^‚·‚é‚±‚Æ‚ª‚Å‚«‚Ü‚·B_x000d__x000a_Maximized" xfId="1525" xr:uid="{00000000-0005-0000-0000-0000F6050000}"/>
    <cellStyle name="oft Excel]_x000d__x000a_Comment=The open=/f lines load custom functions into the Paste Function list._x000d__x000a_Maximized=2_x000d__x000a_Basics=1_x000d__x000a_A" xfId="1526" xr:uid="{00000000-0005-0000-0000-0000F7050000}"/>
    <cellStyle name="oft Excel]_x000d__x000a_Comment=The open=/f lines load custom functions into the Paste Function list._x000d__x000a_Maximized=3_x000d__x000a_Basics=1_x000d__x000a_A" xfId="1527" xr:uid="{00000000-0005-0000-0000-0000F8050000}"/>
    <cellStyle name="omma [0]_Mktg Prog" xfId="1528" xr:uid="{00000000-0005-0000-0000-0000F9050000}"/>
    <cellStyle name="ormal_Sheet1_1" xfId="1529" xr:uid="{00000000-0005-0000-0000-0000FA050000}"/>
    <cellStyle name="Output 2" xfId="1530" xr:uid="{00000000-0005-0000-0000-0000FB050000}"/>
    <cellStyle name="Output 2 2" xfId="1531" xr:uid="{00000000-0005-0000-0000-0000FC050000}"/>
    <cellStyle name="Output 3" xfId="1532" xr:uid="{00000000-0005-0000-0000-0000FD050000}"/>
    <cellStyle name="p" xfId="1533" xr:uid="{00000000-0005-0000-0000-0000FF050000}"/>
    <cellStyle name="paint" xfId="1534" xr:uid="{00000000-0005-0000-0000-000000060000}"/>
    <cellStyle name="Pattern" xfId="1535" xr:uid="{00000000-0005-0000-0000-000001060000}"/>
    <cellStyle name="per.style" xfId="1536" xr:uid="{00000000-0005-0000-0000-000002060000}"/>
    <cellStyle name="Percent [0]" xfId="1537" xr:uid="{00000000-0005-0000-0000-000004060000}"/>
    <cellStyle name="Percent [00]" xfId="1538" xr:uid="{00000000-0005-0000-0000-000005060000}"/>
    <cellStyle name="Percent [2]" xfId="1539" xr:uid="{00000000-0005-0000-0000-000006060000}"/>
    <cellStyle name="Percent 10" xfId="1540" xr:uid="{00000000-0005-0000-0000-000007060000}"/>
    <cellStyle name="Percent 2" xfId="1541" xr:uid="{00000000-0005-0000-0000-000008060000}"/>
    <cellStyle name="Percent 2 2" xfId="1542" xr:uid="{00000000-0005-0000-0000-000009060000}"/>
    <cellStyle name="Percent 3" xfId="1543" xr:uid="{00000000-0005-0000-0000-00000A060000}"/>
    <cellStyle name="Percent 4" xfId="1544" xr:uid="{00000000-0005-0000-0000-00000B060000}"/>
    <cellStyle name="Percent 5" xfId="1545" xr:uid="{00000000-0005-0000-0000-00000C060000}"/>
    <cellStyle name="Percent 6" xfId="1546" xr:uid="{00000000-0005-0000-0000-00000D060000}"/>
    <cellStyle name="Percent 9 3" xfId="2264" xr:uid="{00000000-0005-0000-0000-00000E060000}"/>
    <cellStyle name="Percent 9 3 2" xfId="2265" xr:uid="{00000000-0005-0000-0000-00000F060000}"/>
    <cellStyle name="Percent 9 3 2 2" xfId="2267" xr:uid="{00000000-0005-0000-0000-000010060000}"/>
    <cellStyle name="Percent 9 3 2 2 2" xfId="2268" xr:uid="{00000000-0005-0000-0000-000011060000}"/>
    <cellStyle name="PERCENTAGE" xfId="1547" xr:uid="{00000000-0005-0000-0000-000012060000}"/>
    <cellStyle name="PHONG" xfId="1548" xr:uid="{00000000-0005-0000-0000-00001D060000}"/>
    <cellStyle name="Pourcentage" xfId="1549" xr:uid="{00000000-0005-0000-0000-000013060000}"/>
    <cellStyle name="Pourcentage 2" xfId="1550" xr:uid="{00000000-0005-0000-0000-000014060000}"/>
    <cellStyle name="PrePop Currency (0)" xfId="1551" xr:uid="{00000000-0005-0000-0000-000015060000}"/>
    <cellStyle name="PrePop Currency (2)" xfId="1552" xr:uid="{00000000-0005-0000-0000-000016060000}"/>
    <cellStyle name="PrePop Units (0)" xfId="1553" xr:uid="{00000000-0005-0000-0000-000017060000}"/>
    <cellStyle name="PrePop Units (1)" xfId="1554" xr:uid="{00000000-0005-0000-0000-000018060000}"/>
    <cellStyle name="PrePop Units (2)" xfId="1555" xr:uid="{00000000-0005-0000-0000-000019060000}"/>
    <cellStyle name="pricing" xfId="1556" xr:uid="{00000000-0005-0000-0000-00001A060000}"/>
    <cellStyle name="PSChar" xfId="1557" xr:uid="{00000000-0005-0000-0000-00001B060000}"/>
    <cellStyle name="PSHeading" xfId="1558" xr:uid="{00000000-0005-0000-0000-00001C060000}"/>
    <cellStyle name="regstoresfromspecstores" xfId="1559" xr:uid="{00000000-0005-0000-0000-00001E060000}"/>
    <cellStyle name="RevList" xfId="1560" xr:uid="{00000000-0005-0000-0000-00001F060000}"/>
    <cellStyle name="rlink_tiªn l­în_x001b_Hyperlink_TONG HOP KINH PHI" xfId="1561" xr:uid="{00000000-0005-0000-0000-000020060000}"/>
    <cellStyle name="rmal_ADAdot" xfId="1562" xr:uid="{00000000-0005-0000-0000-000021060000}"/>
    <cellStyle name="S—_x0008_" xfId="1563" xr:uid="{00000000-0005-0000-0000-000022060000}"/>
    <cellStyle name="s]_x000d__x000a_spooler=yes_x000d__x000a_load=_x000d__x000a_Beep=yes_x000d__x000a_NullPort=None_x000d__x000a_BorderWidth=3_x000d__x000a_CursorBlinkRate=1200_x000d__x000a_DoubleClickSpeed=452_x000d__x000a_Programs=co" xfId="1564" xr:uid="{00000000-0005-0000-0000-000023060000}"/>
    <cellStyle name="SAPBEXaggData" xfId="1565" xr:uid="{00000000-0005-0000-0000-000024060000}"/>
    <cellStyle name="SAPBEXaggData 2" xfId="1566" xr:uid="{00000000-0005-0000-0000-000025060000}"/>
    <cellStyle name="SAPBEXaggDataEmph" xfId="1567" xr:uid="{00000000-0005-0000-0000-000026060000}"/>
    <cellStyle name="SAPBEXaggDataEmph 2" xfId="1568" xr:uid="{00000000-0005-0000-0000-000027060000}"/>
    <cellStyle name="SAPBEXaggItem" xfId="1569" xr:uid="{00000000-0005-0000-0000-000028060000}"/>
    <cellStyle name="SAPBEXaggItem 2" xfId="1570" xr:uid="{00000000-0005-0000-0000-000029060000}"/>
    <cellStyle name="SAPBEXchaText" xfId="1571" xr:uid="{00000000-0005-0000-0000-00002A060000}"/>
    <cellStyle name="SAPBEXexcBad7" xfId="1572" xr:uid="{00000000-0005-0000-0000-00002B060000}"/>
    <cellStyle name="SAPBEXexcBad7 2" xfId="1573" xr:uid="{00000000-0005-0000-0000-00002C060000}"/>
    <cellStyle name="SAPBEXexcBad8" xfId="1574" xr:uid="{00000000-0005-0000-0000-00002D060000}"/>
    <cellStyle name="SAPBEXexcBad8 2" xfId="1575" xr:uid="{00000000-0005-0000-0000-00002E060000}"/>
    <cellStyle name="SAPBEXexcBad9" xfId="1576" xr:uid="{00000000-0005-0000-0000-00002F060000}"/>
    <cellStyle name="SAPBEXexcBad9 2" xfId="1577" xr:uid="{00000000-0005-0000-0000-000030060000}"/>
    <cellStyle name="SAPBEXexcCritical4" xfId="1578" xr:uid="{00000000-0005-0000-0000-000031060000}"/>
    <cellStyle name="SAPBEXexcCritical4 2" xfId="1579" xr:uid="{00000000-0005-0000-0000-000032060000}"/>
    <cellStyle name="SAPBEXexcCritical5" xfId="1580" xr:uid="{00000000-0005-0000-0000-000033060000}"/>
    <cellStyle name="SAPBEXexcCritical5 2" xfId="1581" xr:uid="{00000000-0005-0000-0000-000034060000}"/>
    <cellStyle name="SAPBEXexcCritical6" xfId="1582" xr:uid="{00000000-0005-0000-0000-000035060000}"/>
    <cellStyle name="SAPBEXexcCritical6 2" xfId="1583" xr:uid="{00000000-0005-0000-0000-000036060000}"/>
    <cellStyle name="SAPBEXexcGood1" xfId="1584" xr:uid="{00000000-0005-0000-0000-000037060000}"/>
    <cellStyle name="SAPBEXexcGood1 2" xfId="1585" xr:uid="{00000000-0005-0000-0000-000038060000}"/>
    <cellStyle name="SAPBEXexcGood2" xfId="1586" xr:uid="{00000000-0005-0000-0000-000039060000}"/>
    <cellStyle name="SAPBEXexcGood2 2" xfId="1587" xr:uid="{00000000-0005-0000-0000-00003A060000}"/>
    <cellStyle name="SAPBEXexcGood3" xfId="1588" xr:uid="{00000000-0005-0000-0000-00003B060000}"/>
    <cellStyle name="SAPBEXexcGood3 2" xfId="1589" xr:uid="{00000000-0005-0000-0000-00003C060000}"/>
    <cellStyle name="SAPBEXfilterDrill" xfId="1590" xr:uid="{00000000-0005-0000-0000-00003D060000}"/>
    <cellStyle name="SAPBEXfilterItem" xfId="1591" xr:uid="{00000000-0005-0000-0000-00003E060000}"/>
    <cellStyle name="SAPBEXfilterText" xfId="1592" xr:uid="{00000000-0005-0000-0000-00003F060000}"/>
    <cellStyle name="SAPBEXformats" xfId="1593" xr:uid="{00000000-0005-0000-0000-000040060000}"/>
    <cellStyle name="SAPBEXformats 2" xfId="1594" xr:uid="{00000000-0005-0000-0000-000041060000}"/>
    <cellStyle name="SAPBEXheaderItem" xfId="1595" xr:uid="{00000000-0005-0000-0000-000042060000}"/>
    <cellStyle name="SAPBEXheaderText" xfId="1596" xr:uid="{00000000-0005-0000-0000-000043060000}"/>
    <cellStyle name="SAPBEXresData" xfId="1597" xr:uid="{00000000-0005-0000-0000-000044060000}"/>
    <cellStyle name="SAPBEXresData 2" xfId="1598" xr:uid="{00000000-0005-0000-0000-000045060000}"/>
    <cellStyle name="SAPBEXresDataEmph" xfId="1599" xr:uid="{00000000-0005-0000-0000-000046060000}"/>
    <cellStyle name="SAPBEXresDataEmph 2" xfId="1600" xr:uid="{00000000-0005-0000-0000-000047060000}"/>
    <cellStyle name="SAPBEXresItem" xfId="1601" xr:uid="{00000000-0005-0000-0000-000048060000}"/>
    <cellStyle name="SAPBEXresItem 2" xfId="1602" xr:uid="{00000000-0005-0000-0000-000049060000}"/>
    <cellStyle name="SAPBEXstdData" xfId="1603" xr:uid="{00000000-0005-0000-0000-00004A060000}"/>
    <cellStyle name="SAPBEXstdData 2" xfId="1604" xr:uid="{00000000-0005-0000-0000-00004B060000}"/>
    <cellStyle name="SAPBEXstdDataEmph" xfId="1605" xr:uid="{00000000-0005-0000-0000-00004C060000}"/>
    <cellStyle name="SAPBEXstdDataEmph 2" xfId="1606" xr:uid="{00000000-0005-0000-0000-00004D060000}"/>
    <cellStyle name="SAPBEXstdItem" xfId="1607" xr:uid="{00000000-0005-0000-0000-00004E060000}"/>
    <cellStyle name="SAPBEXstdItem 2" xfId="1608" xr:uid="{00000000-0005-0000-0000-00004F060000}"/>
    <cellStyle name="SAPBEXtitle" xfId="1609" xr:uid="{00000000-0005-0000-0000-000050060000}"/>
    <cellStyle name="SAPBEXtitle 2" xfId="1610" xr:uid="{00000000-0005-0000-0000-000051060000}"/>
    <cellStyle name="SAPBEXundefined" xfId="1611" xr:uid="{00000000-0005-0000-0000-000052060000}"/>
    <cellStyle name="SAPBEXundefined 2" xfId="1612" xr:uid="{00000000-0005-0000-0000-000053060000}"/>
    <cellStyle name="serJet 1200 Series PCL 6" xfId="1613" xr:uid="{00000000-0005-0000-0000-000054060000}"/>
    <cellStyle name="SHADEDSTORES" xfId="1614" xr:uid="{00000000-0005-0000-0000-000055060000}"/>
    <cellStyle name="SHADEDSTORES 2" xfId="1615" xr:uid="{00000000-0005-0000-0000-000056060000}"/>
    <cellStyle name="so" xfId="1616" xr:uid="{00000000-0005-0000-0000-000057060000}"/>
    <cellStyle name="SO%" xfId="1617" xr:uid="{00000000-0005-0000-0000-000058060000}"/>
    <cellStyle name="so_Book1" xfId="1618" xr:uid="{00000000-0005-0000-0000-000059060000}"/>
    <cellStyle name="songuyen" xfId="1619" xr:uid="{00000000-0005-0000-0000-00005A060000}"/>
    <cellStyle name="specstores" xfId="1620" xr:uid="{00000000-0005-0000-0000-00005B060000}"/>
    <cellStyle name="Standard" xfId="1621" xr:uid="{00000000-0005-0000-0000-00005C060000}"/>
    <cellStyle name="Standard 2" xfId="1622" xr:uid="{00000000-0005-0000-0000-00005D060000}"/>
    <cellStyle name="Standard_AAbgleich" xfId="1623" xr:uid="{00000000-0005-0000-0000-00005E060000}"/>
    <cellStyle name="STT" xfId="1624" xr:uid="{00000000-0005-0000-0000-00005F060000}"/>
    <cellStyle name="STTDG" xfId="1625" xr:uid="{00000000-0005-0000-0000-000060060000}"/>
    <cellStyle name="style" xfId="1626" xr:uid="{00000000-0005-0000-0000-000061060000}"/>
    <cellStyle name="Style 1" xfId="1627" xr:uid="{00000000-0005-0000-0000-000062060000}"/>
    <cellStyle name="Style 10" xfId="1628" xr:uid="{00000000-0005-0000-0000-000063060000}"/>
    <cellStyle name="Style 100" xfId="1629" xr:uid="{00000000-0005-0000-0000-000064060000}"/>
    <cellStyle name="Style 101" xfId="1630" xr:uid="{00000000-0005-0000-0000-000065060000}"/>
    <cellStyle name="Style 102" xfId="1631" xr:uid="{00000000-0005-0000-0000-000066060000}"/>
    <cellStyle name="Style 103" xfId="1632" xr:uid="{00000000-0005-0000-0000-000067060000}"/>
    <cellStyle name="Style 104" xfId="1633" xr:uid="{00000000-0005-0000-0000-000068060000}"/>
    <cellStyle name="Style 105" xfId="1634" xr:uid="{00000000-0005-0000-0000-000069060000}"/>
    <cellStyle name="Style 106" xfId="1635" xr:uid="{00000000-0005-0000-0000-00006A060000}"/>
    <cellStyle name="Style 107" xfId="1636" xr:uid="{00000000-0005-0000-0000-00006B060000}"/>
    <cellStyle name="Style 108" xfId="1637" xr:uid="{00000000-0005-0000-0000-00006C060000}"/>
    <cellStyle name="Style 109" xfId="1638" xr:uid="{00000000-0005-0000-0000-00006D060000}"/>
    <cellStyle name="Style 11" xfId="1639" xr:uid="{00000000-0005-0000-0000-00006E060000}"/>
    <cellStyle name="Style 110" xfId="1640" xr:uid="{00000000-0005-0000-0000-00006F060000}"/>
    <cellStyle name="Style 111" xfId="1641" xr:uid="{00000000-0005-0000-0000-000070060000}"/>
    <cellStyle name="Style 112" xfId="1642" xr:uid="{00000000-0005-0000-0000-000071060000}"/>
    <cellStyle name="Style 113" xfId="1643" xr:uid="{00000000-0005-0000-0000-000072060000}"/>
    <cellStyle name="Style 114" xfId="1644" xr:uid="{00000000-0005-0000-0000-000073060000}"/>
    <cellStyle name="Style 115" xfId="1645" xr:uid="{00000000-0005-0000-0000-000074060000}"/>
    <cellStyle name="Style 116" xfId="1646" xr:uid="{00000000-0005-0000-0000-000075060000}"/>
    <cellStyle name="Style 117" xfId="1647" xr:uid="{00000000-0005-0000-0000-000076060000}"/>
    <cellStyle name="Style 118" xfId="1648" xr:uid="{00000000-0005-0000-0000-000077060000}"/>
    <cellStyle name="Style 119" xfId="1649" xr:uid="{00000000-0005-0000-0000-000078060000}"/>
    <cellStyle name="Style 12" xfId="1650" xr:uid="{00000000-0005-0000-0000-000079060000}"/>
    <cellStyle name="Style 120" xfId="1651" xr:uid="{00000000-0005-0000-0000-00007A060000}"/>
    <cellStyle name="Style 121" xfId="1652" xr:uid="{00000000-0005-0000-0000-00007B060000}"/>
    <cellStyle name="Style 122" xfId="1653" xr:uid="{00000000-0005-0000-0000-00007C060000}"/>
    <cellStyle name="Style 123" xfId="1654" xr:uid="{00000000-0005-0000-0000-00007D060000}"/>
    <cellStyle name="Style 124" xfId="1655" xr:uid="{00000000-0005-0000-0000-00007E060000}"/>
    <cellStyle name="Style 125" xfId="1656" xr:uid="{00000000-0005-0000-0000-00007F060000}"/>
    <cellStyle name="Style 126" xfId="1657" xr:uid="{00000000-0005-0000-0000-000080060000}"/>
    <cellStyle name="Style 127" xfId="1658" xr:uid="{00000000-0005-0000-0000-000081060000}"/>
    <cellStyle name="Style 128" xfId="1659" xr:uid="{00000000-0005-0000-0000-000082060000}"/>
    <cellStyle name="Style 129" xfId="1660" xr:uid="{00000000-0005-0000-0000-000083060000}"/>
    <cellStyle name="Style 13" xfId="1661" xr:uid="{00000000-0005-0000-0000-000084060000}"/>
    <cellStyle name="Style 130" xfId="1662" xr:uid="{00000000-0005-0000-0000-000085060000}"/>
    <cellStyle name="Style 131" xfId="1663" xr:uid="{00000000-0005-0000-0000-000086060000}"/>
    <cellStyle name="Style 132" xfId="1664" xr:uid="{00000000-0005-0000-0000-000087060000}"/>
    <cellStyle name="Style 133" xfId="1665" xr:uid="{00000000-0005-0000-0000-000088060000}"/>
    <cellStyle name="Style 134" xfId="1666" xr:uid="{00000000-0005-0000-0000-000089060000}"/>
    <cellStyle name="Style 135" xfId="1667" xr:uid="{00000000-0005-0000-0000-00008A060000}"/>
    <cellStyle name="Style 135 2" xfId="1668" xr:uid="{00000000-0005-0000-0000-00008B060000}"/>
    <cellStyle name="Style 136" xfId="1669" xr:uid="{00000000-0005-0000-0000-00008C060000}"/>
    <cellStyle name="Style 137" xfId="1670" xr:uid="{00000000-0005-0000-0000-00008D060000}"/>
    <cellStyle name="Style 138" xfId="1671" xr:uid="{00000000-0005-0000-0000-00008E060000}"/>
    <cellStyle name="Style 139" xfId="1672" xr:uid="{00000000-0005-0000-0000-00008F060000}"/>
    <cellStyle name="Style 14" xfId="1673" xr:uid="{00000000-0005-0000-0000-000090060000}"/>
    <cellStyle name="Style 140" xfId="1674" xr:uid="{00000000-0005-0000-0000-000091060000}"/>
    <cellStyle name="Style 140 2" xfId="1675" xr:uid="{00000000-0005-0000-0000-000092060000}"/>
    <cellStyle name="Style 141" xfId="1676" xr:uid="{00000000-0005-0000-0000-000093060000}"/>
    <cellStyle name="Style 142" xfId="1677" xr:uid="{00000000-0005-0000-0000-000094060000}"/>
    <cellStyle name="Style 143" xfId="1678" xr:uid="{00000000-0005-0000-0000-000095060000}"/>
    <cellStyle name="Style 144" xfId="1679" xr:uid="{00000000-0005-0000-0000-000096060000}"/>
    <cellStyle name="Style 145" xfId="1680" xr:uid="{00000000-0005-0000-0000-000097060000}"/>
    <cellStyle name="Style 146" xfId="1681" xr:uid="{00000000-0005-0000-0000-000098060000}"/>
    <cellStyle name="Style 147" xfId="1682" xr:uid="{00000000-0005-0000-0000-000099060000}"/>
    <cellStyle name="Style 148" xfId="1683" xr:uid="{00000000-0005-0000-0000-00009A060000}"/>
    <cellStyle name="Style 149" xfId="1684" xr:uid="{00000000-0005-0000-0000-00009B060000}"/>
    <cellStyle name="Style 15" xfId="1685" xr:uid="{00000000-0005-0000-0000-00009C060000}"/>
    <cellStyle name="Style 150" xfId="1686" xr:uid="{00000000-0005-0000-0000-00009D060000}"/>
    <cellStyle name="Style 151" xfId="1687" xr:uid="{00000000-0005-0000-0000-00009E060000}"/>
    <cellStyle name="Style 152" xfId="1688" xr:uid="{00000000-0005-0000-0000-00009F060000}"/>
    <cellStyle name="Style 153" xfId="1689" xr:uid="{00000000-0005-0000-0000-0000A0060000}"/>
    <cellStyle name="Style 154" xfId="1690" xr:uid="{00000000-0005-0000-0000-0000A1060000}"/>
    <cellStyle name="Style 155" xfId="1691" xr:uid="{00000000-0005-0000-0000-0000A2060000}"/>
    <cellStyle name="Style 156" xfId="1692" xr:uid="{00000000-0005-0000-0000-0000A3060000}"/>
    <cellStyle name="Style 157" xfId="1693" xr:uid="{00000000-0005-0000-0000-0000A4060000}"/>
    <cellStyle name="Style 158" xfId="1694" xr:uid="{00000000-0005-0000-0000-0000A5060000}"/>
    <cellStyle name="Style 159" xfId="1695" xr:uid="{00000000-0005-0000-0000-0000A6060000}"/>
    <cellStyle name="Style 16" xfId="1696" xr:uid="{00000000-0005-0000-0000-0000A7060000}"/>
    <cellStyle name="Style 160" xfId="1697" xr:uid="{00000000-0005-0000-0000-0000A8060000}"/>
    <cellStyle name="Style 161" xfId="1698" xr:uid="{00000000-0005-0000-0000-0000A9060000}"/>
    <cellStyle name="Style 162" xfId="1699" xr:uid="{00000000-0005-0000-0000-0000AA060000}"/>
    <cellStyle name="Style 163" xfId="1700" xr:uid="{00000000-0005-0000-0000-0000AB060000}"/>
    <cellStyle name="Style 17" xfId="1701" xr:uid="{00000000-0005-0000-0000-0000AC060000}"/>
    <cellStyle name="Style 18" xfId="1702" xr:uid="{00000000-0005-0000-0000-0000AD060000}"/>
    <cellStyle name="Style 19" xfId="1703" xr:uid="{00000000-0005-0000-0000-0000AE060000}"/>
    <cellStyle name="Style 2" xfId="1704" xr:uid="{00000000-0005-0000-0000-0000AF060000}"/>
    <cellStyle name="Style 20" xfId="1705" xr:uid="{00000000-0005-0000-0000-0000B0060000}"/>
    <cellStyle name="Style 21" xfId="1706" xr:uid="{00000000-0005-0000-0000-0000B1060000}"/>
    <cellStyle name="Style 22" xfId="1707" xr:uid="{00000000-0005-0000-0000-0000B2060000}"/>
    <cellStyle name="Style 23" xfId="1708" xr:uid="{00000000-0005-0000-0000-0000B3060000}"/>
    <cellStyle name="Style 24" xfId="1709" xr:uid="{00000000-0005-0000-0000-0000B4060000}"/>
    <cellStyle name="Style 25" xfId="1710" xr:uid="{00000000-0005-0000-0000-0000B5060000}"/>
    <cellStyle name="Style 26" xfId="1711" xr:uid="{00000000-0005-0000-0000-0000B6060000}"/>
    <cellStyle name="Style 27" xfId="1712" xr:uid="{00000000-0005-0000-0000-0000B7060000}"/>
    <cellStyle name="Style 28" xfId="1713" xr:uid="{00000000-0005-0000-0000-0000B8060000}"/>
    <cellStyle name="Style 29" xfId="1714" xr:uid="{00000000-0005-0000-0000-0000B9060000}"/>
    <cellStyle name="Style 3" xfId="1715" xr:uid="{00000000-0005-0000-0000-0000BA060000}"/>
    <cellStyle name="Style 30" xfId="1716" xr:uid="{00000000-0005-0000-0000-0000BB060000}"/>
    <cellStyle name="Style 31" xfId="1717" xr:uid="{00000000-0005-0000-0000-0000BC060000}"/>
    <cellStyle name="Style 32" xfId="1718" xr:uid="{00000000-0005-0000-0000-0000BD060000}"/>
    <cellStyle name="Style 33" xfId="1719" xr:uid="{00000000-0005-0000-0000-0000BE060000}"/>
    <cellStyle name="Style 34" xfId="1720" xr:uid="{00000000-0005-0000-0000-0000BF060000}"/>
    <cellStyle name="Style 35" xfId="1721" xr:uid="{00000000-0005-0000-0000-0000C0060000}"/>
    <cellStyle name="Style 36" xfId="1722" xr:uid="{00000000-0005-0000-0000-0000C1060000}"/>
    <cellStyle name="Style 37" xfId="1723" xr:uid="{00000000-0005-0000-0000-0000C2060000}"/>
    <cellStyle name="Style 38" xfId="1724" xr:uid="{00000000-0005-0000-0000-0000C3060000}"/>
    <cellStyle name="Style 39" xfId="1725" xr:uid="{00000000-0005-0000-0000-0000C4060000}"/>
    <cellStyle name="Style 4" xfId="1726" xr:uid="{00000000-0005-0000-0000-0000C5060000}"/>
    <cellStyle name="Style 40" xfId="1727" xr:uid="{00000000-0005-0000-0000-0000C6060000}"/>
    <cellStyle name="Style 41" xfId="1728" xr:uid="{00000000-0005-0000-0000-0000C7060000}"/>
    <cellStyle name="Style 42" xfId="1729" xr:uid="{00000000-0005-0000-0000-0000C8060000}"/>
    <cellStyle name="Style 43" xfId="1730" xr:uid="{00000000-0005-0000-0000-0000C9060000}"/>
    <cellStyle name="Style 44" xfId="1731" xr:uid="{00000000-0005-0000-0000-0000CA060000}"/>
    <cellStyle name="Style 45" xfId="1732" xr:uid="{00000000-0005-0000-0000-0000CB060000}"/>
    <cellStyle name="Style 46" xfId="1733" xr:uid="{00000000-0005-0000-0000-0000CC060000}"/>
    <cellStyle name="Style 47" xfId="1734" xr:uid="{00000000-0005-0000-0000-0000CD060000}"/>
    <cellStyle name="Style 48" xfId="1735" xr:uid="{00000000-0005-0000-0000-0000CE060000}"/>
    <cellStyle name="Style 49" xfId="1736" xr:uid="{00000000-0005-0000-0000-0000CF060000}"/>
    <cellStyle name="Style 5" xfId="1737" xr:uid="{00000000-0005-0000-0000-0000D0060000}"/>
    <cellStyle name="Style 50" xfId="1738" xr:uid="{00000000-0005-0000-0000-0000D1060000}"/>
    <cellStyle name="Style 51" xfId="1739" xr:uid="{00000000-0005-0000-0000-0000D2060000}"/>
    <cellStyle name="Style 52" xfId="1740" xr:uid="{00000000-0005-0000-0000-0000D3060000}"/>
    <cellStyle name="Style 53" xfId="1741" xr:uid="{00000000-0005-0000-0000-0000D4060000}"/>
    <cellStyle name="Style 54" xfId="1742" xr:uid="{00000000-0005-0000-0000-0000D5060000}"/>
    <cellStyle name="Style 55" xfId="1743" xr:uid="{00000000-0005-0000-0000-0000D6060000}"/>
    <cellStyle name="Style 56" xfId="1744" xr:uid="{00000000-0005-0000-0000-0000D7060000}"/>
    <cellStyle name="Style 57" xfId="1745" xr:uid="{00000000-0005-0000-0000-0000D8060000}"/>
    <cellStyle name="Style 58" xfId="1746" xr:uid="{00000000-0005-0000-0000-0000D9060000}"/>
    <cellStyle name="Style 59" xfId="1747" xr:uid="{00000000-0005-0000-0000-0000DA060000}"/>
    <cellStyle name="Style 6" xfId="1748" xr:uid="{00000000-0005-0000-0000-0000DB060000}"/>
    <cellStyle name="Style 60" xfId="1749" xr:uid="{00000000-0005-0000-0000-0000DC060000}"/>
    <cellStyle name="Style 61" xfId="1750" xr:uid="{00000000-0005-0000-0000-0000DD060000}"/>
    <cellStyle name="Style 62" xfId="1751" xr:uid="{00000000-0005-0000-0000-0000DE060000}"/>
    <cellStyle name="Style 63" xfId="1752" xr:uid="{00000000-0005-0000-0000-0000DF060000}"/>
    <cellStyle name="Style 64" xfId="1753" xr:uid="{00000000-0005-0000-0000-0000E0060000}"/>
    <cellStyle name="Style 65" xfId="1754" xr:uid="{00000000-0005-0000-0000-0000E1060000}"/>
    <cellStyle name="Style 66" xfId="1755" xr:uid="{00000000-0005-0000-0000-0000E2060000}"/>
    <cellStyle name="Style 67" xfId="1756" xr:uid="{00000000-0005-0000-0000-0000E3060000}"/>
    <cellStyle name="Style 68" xfId="1757" xr:uid="{00000000-0005-0000-0000-0000E4060000}"/>
    <cellStyle name="Style 69" xfId="1758" xr:uid="{00000000-0005-0000-0000-0000E5060000}"/>
    <cellStyle name="Style 7" xfId="1759" xr:uid="{00000000-0005-0000-0000-0000E6060000}"/>
    <cellStyle name="Style 70" xfId="1760" xr:uid="{00000000-0005-0000-0000-0000E7060000}"/>
    <cellStyle name="Style 71" xfId="1761" xr:uid="{00000000-0005-0000-0000-0000E8060000}"/>
    <cellStyle name="Style 72" xfId="1762" xr:uid="{00000000-0005-0000-0000-0000E9060000}"/>
    <cellStyle name="Style 73" xfId="1763" xr:uid="{00000000-0005-0000-0000-0000EA060000}"/>
    <cellStyle name="Style 74" xfId="1764" xr:uid="{00000000-0005-0000-0000-0000EB060000}"/>
    <cellStyle name="Style 75" xfId="1765" xr:uid="{00000000-0005-0000-0000-0000EC060000}"/>
    <cellStyle name="Style 76" xfId="1766" xr:uid="{00000000-0005-0000-0000-0000ED060000}"/>
    <cellStyle name="Style 77" xfId="1767" xr:uid="{00000000-0005-0000-0000-0000EE060000}"/>
    <cellStyle name="Style 78" xfId="1768" xr:uid="{00000000-0005-0000-0000-0000EF060000}"/>
    <cellStyle name="Style 79" xfId="1769" xr:uid="{00000000-0005-0000-0000-0000F0060000}"/>
    <cellStyle name="Style 8" xfId="1770" xr:uid="{00000000-0005-0000-0000-0000F1060000}"/>
    <cellStyle name="Style 80" xfId="1771" xr:uid="{00000000-0005-0000-0000-0000F2060000}"/>
    <cellStyle name="Style 81" xfId="1772" xr:uid="{00000000-0005-0000-0000-0000F3060000}"/>
    <cellStyle name="Style 82" xfId="1773" xr:uid="{00000000-0005-0000-0000-0000F4060000}"/>
    <cellStyle name="Style 83" xfId="1774" xr:uid="{00000000-0005-0000-0000-0000F5060000}"/>
    <cellStyle name="Style 84" xfId="1775" xr:uid="{00000000-0005-0000-0000-0000F6060000}"/>
    <cellStyle name="Style 85" xfId="1776" xr:uid="{00000000-0005-0000-0000-0000F7060000}"/>
    <cellStyle name="Style 86" xfId="1777" xr:uid="{00000000-0005-0000-0000-0000F8060000}"/>
    <cellStyle name="Style 87" xfId="1778" xr:uid="{00000000-0005-0000-0000-0000F9060000}"/>
    <cellStyle name="Style 88" xfId="1779" xr:uid="{00000000-0005-0000-0000-0000FA060000}"/>
    <cellStyle name="Style 89" xfId="1780" xr:uid="{00000000-0005-0000-0000-0000FB060000}"/>
    <cellStyle name="Style 9" xfId="1781" xr:uid="{00000000-0005-0000-0000-0000FC060000}"/>
    <cellStyle name="Style 90" xfId="1782" xr:uid="{00000000-0005-0000-0000-0000FD060000}"/>
    <cellStyle name="Style 91" xfId="1783" xr:uid="{00000000-0005-0000-0000-0000FE060000}"/>
    <cellStyle name="Style 92" xfId="1784" xr:uid="{00000000-0005-0000-0000-0000FF060000}"/>
    <cellStyle name="Style 93" xfId="1785" xr:uid="{00000000-0005-0000-0000-000000070000}"/>
    <cellStyle name="Style 94" xfId="1786" xr:uid="{00000000-0005-0000-0000-000001070000}"/>
    <cellStyle name="Style 95" xfId="1787" xr:uid="{00000000-0005-0000-0000-000002070000}"/>
    <cellStyle name="Style 96" xfId="1788" xr:uid="{00000000-0005-0000-0000-000003070000}"/>
    <cellStyle name="Style 97" xfId="1789" xr:uid="{00000000-0005-0000-0000-000004070000}"/>
    <cellStyle name="Style 98" xfId="1790" xr:uid="{00000000-0005-0000-0000-000005070000}"/>
    <cellStyle name="Style 99" xfId="1791" xr:uid="{00000000-0005-0000-0000-000006070000}"/>
    <cellStyle name="Style Date" xfId="1792" xr:uid="{00000000-0005-0000-0000-000007070000}"/>
    <cellStyle name="Style Date 2" xfId="1793" xr:uid="{00000000-0005-0000-0000-000008070000}"/>
    <cellStyle name="style_1" xfId="1794" xr:uid="{00000000-0005-0000-0000-000009070000}"/>
    <cellStyle name="subhead" xfId="1795" xr:uid="{00000000-0005-0000-0000-00000A070000}"/>
    <cellStyle name="Subtotal" xfId="1796" xr:uid="{00000000-0005-0000-0000-00000B070000}"/>
    <cellStyle name="symbol" xfId="1797" xr:uid="{00000000-0005-0000-0000-00000C070000}"/>
    <cellStyle name="T" xfId="1798" xr:uid="{00000000-0005-0000-0000-00000D070000}"/>
    <cellStyle name="T 2" xfId="1799" xr:uid="{00000000-0005-0000-0000-00000E070000}"/>
    <cellStyle name="T_50-BB Vung tau 2011" xfId="1800" xr:uid="{00000000-0005-0000-0000-00000F070000}"/>
    <cellStyle name="T_50-BB Vung tau 2011_27-8Tong hop PA uoc 2012-DT 2013 -PA 420.000 ty-490.000 ty chuyen doi" xfId="1801" xr:uid="{00000000-0005-0000-0000-000010070000}"/>
    <cellStyle name="T_BANG LUONG MOI KSDH va KSDC (co phu cap khu vuc)" xfId="1802" xr:uid="{00000000-0005-0000-0000-000011070000}"/>
    <cellStyle name="T_BANG LUONG MOI KSDH va KSDC (co phu cap khu vuc) 2" xfId="1803" xr:uid="{00000000-0005-0000-0000-000012070000}"/>
    <cellStyle name="T_bao cao" xfId="1804" xr:uid="{00000000-0005-0000-0000-000013070000}"/>
    <cellStyle name="T_bao cao 2" xfId="1805" xr:uid="{00000000-0005-0000-0000-000014070000}"/>
    <cellStyle name="T_Bao cao so lieu kiem toan nam 2007 sua" xfId="1806" xr:uid="{00000000-0005-0000-0000-000015070000}"/>
    <cellStyle name="T_Bao cao so lieu kiem toan nam 2007 sua 2" xfId="1807" xr:uid="{00000000-0005-0000-0000-000016070000}"/>
    <cellStyle name="T_BBTNG-06" xfId="1808" xr:uid="{00000000-0005-0000-0000-000017070000}"/>
    <cellStyle name="T_BBTNG-06 2" xfId="1809" xr:uid="{00000000-0005-0000-0000-000018070000}"/>
    <cellStyle name="T_BC CTMT-2008 Ttinh" xfId="1810" xr:uid="{00000000-0005-0000-0000-000019070000}"/>
    <cellStyle name="T_BC CTMT-2008 Ttinh 2" xfId="1811" xr:uid="{00000000-0005-0000-0000-00001A070000}"/>
    <cellStyle name="T_BC CTMT-2008 Ttinh_bieu tong hop" xfId="1812" xr:uid="{00000000-0005-0000-0000-00001B070000}"/>
    <cellStyle name="T_BC CTMT-2008 Ttinh_bieu tong hop 2" xfId="1813" xr:uid="{00000000-0005-0000-0000-00001C070000}"/>
    <cellStyle name="T_BC CTMT-2008 Ttinh_Tong hop ra soat von ung 2011 -Chau" xfId="1814" xr:uid="{00000000-0005-0000-0000-00001D070000}"/>
    <cellStyle name="T_BC CTMT-2008 Ttinh_Tong hop ra soat von ung 2011 -Chau 2" xfId="1815" xr:uid="{00000000-0005-0000-0000-00001E070000}"/>
    <cellStyle name="T_BC CTMT-2008 Ttinh_Tong hop -Yte-Giao thong-Thuy loi-24-6" xfId="1816" xr:uid="{00000000-0005-0000-0000-00001F070000}"/>
    <cellStyle name="T_BC CTMT-2008 Ttinh_Tong hop -Yte-Giao thong-Thuy loi-24-6 2" xfId="1817" xr:uid="{00000000-0005-0000-0000-000020070000}"/>
    <cellStyle name="T_Bc_tuan_1_CKy_6_KONTUM" xfId="1818" xr:uid="{00000000-0005-0000-0000-000021070000}"/>
    <cellStyle name="T_Bc_tuan_1_CKy_6_KONTUM 2" xfId="1819" xr:uid="{00000000-0005-0000-0000-000022070000}"/>
    <cellStyle name="T_Bc_tuan_1_CKy_6_KONTUM_Book1" xfId="1820" xr:uid="{00000000-0005-0000-0000-000023070000}"/>
    <cellStyle name="T_Bc_tuan_1_CKy_6_KONTUM_Book1 2" xfId="1821" xr:uid="{00000000-0005-0000-0000-000024070000}"/>
    <cellStyle name="T_bieu 1" xfId="1822" xr:uid="{00000000-0005-0000-0000-000025070000}"/>
    <cellStyle name="T_bieu 2" xfId="1823" xr:uid="{00000000-0005-0000-0000-000026070000}"/>
    <cellStyle name="T_bieu 4" xfId="1824" xr:uid="{00000000-0005-0000-0000-000027070000}"/>
    <cellStyle name="T_Bieu mau danh muc du an thuoc CTMTQG nam 2008" xfId="1825" xr:uid="{00000000-0005-0000-0000-000028070000}"/>
    <cellStyle name="T_Bieu mau danh muc du an thuoc CTMTQG nam 2008 2" xfId="1826" xr:uid="{00000000-0005-0000-0000-000029070000}"/>
    <cellStyle name="T_Bieu mau danh muc du an thuoc CTMTQG nam 2008_bieu tong hop" xfId="1827" xr:uid="{00000000-0005-0000-0000-00002A070000}"/>
    <cellStyle name="T_Bieu mau danh muc du an thuoc CTMTQG nam 2008_bieu tong hop 2" xfId="1828" xr:uid="{00000000-0005-0000-0000-00002B070000}"/>
    <cellStyle name="T_Bieu mau danh muc du an thuoc CTMTQG nam 2008_Tong hop ra soat von ung 2011 -Chau" xfId="1829" xr:uid="{00000000-0005-0000-0000-00002C070000}"/>
    <cellStyle name="T_Bieu mau danh muc du an thuoc CTMTQG nam 2008_Tong hop ra soat von ung 2011 -Chau 2" xfId="1830" xr:uid="{00000000-0005-0000-0000-00002D070000}"/>
    <cellStyle name="T_Bieu mau danh muc du an thuoc CTMTQG nam 2008_Tong hop -Yte-Giao thong-Thuy loi-24-6" xfId="1831" xr:uid="{00000000-0005-0000-0000-00002E070000}"/>
    <cellStyle name="T_Bieu mau danh muc du an thuoc CTMTQG nam 2008_Tong hop -Yte-Giao thong-Thuy loi-24-6 2" xfId="1832" xr:uid="{00000000-0005-0000-0000-00002F070000}"/>
    <cellStyle name="T_Bieu tong hop nhu cau ung 2011 da chon loc -Mien nui" xfId="1833" xr:uid="{00000000-0005-0000-0000-000030070000}"/>
    <cellStyle name="T_Bieu tong hop nhu cau ung 2011 da chon loc -Mien nui 2" xfId="1834" xr:uid="{00000000-0005-0000-0000-000031070000}"/>
    <cellStyle name="T_Book1" xfId="1835" xr:uid="{00000000-0005-0000-0000-000032070000}"/>
    <cellStyle name="T_Book1 2" xfId="1836" xr:uid="{00000000-0005-0000-0000-000033070000}"/>
    <cellStyle name="T_Book1_1" xfId="1837" xr:uid="{00000000-0005-0000-0000-000034070000}"/>
    <cellStyle name="T_Book1_1 2" xfId="1838" xr:uid="{00000000-0005-0000-0000-000035070000}"/>
    <cellStyle name="T_Book1_1_Bieu mau ung 2011-Mien Trung-TPCP-11-6" xfId="1839" xr:uid="{00000000-0005-0000-0000-000036070000}"/>
    <cellStyle name="T_Book1_1_Bieu mau ung 2011-Mien Trung-TPCP-11-6 2" xfId="1840" xr:uid="{00000000-0005-0000-0000-000037070000}"/>
    <cellStyle name="T_Book1_1_bieu tong hop" xfId="1841" xr:uid="{00000000-0005-0000-0000-000038070000}"/>
    <cellStyle name="T_Book1_1_bieu tong hop 2" xfId="1842" xr:uid="{00000000-0005-0000-0000-000039070000}"/>
    <cellStyle name="T_Book1_1_Bieu tong hop nhu cau ung 2011 da chon loc -Mien nui" xfId="1843" xr:uid="{00000000-0005-0000-0000-00003A070000}"/>
    <cellStyle name="T_Book1_1_Bieu tong hop nhu cau ung 2011 da chon loc -Mien nui 2" xfId="1844" xr:uid="{00000000-0005-0000-0000-00003B070000}"/>
    <cellStyle name="T_Book1_1_Book1" xfId="1845" xr:uid="{00000000-0005-0000-0000-00003C070000}"/>
    <cellStyle name="T_Book1_1_Book1 2" xfId="1846" xr:uid="{00000000-0005-0000-0000-00003D070000}"/>
    <cellStyle name="T_Book1_1_CPK" xfId="1847" xr:uid="{00000000-0005-0000-0000-00003E070000}"/>
    <cellStyle name="T_Book1_1_CPK 2" xfId="1848" xr:uid="{00000000-0005-0000-0000-00003F070000}"/>
    <cellStyle name="T_Book1_1_Khoi luong cac hang muc chi tiet-702" xfId="1849" xr:uid="{00000000-0005-0000-0000-000044070000}"/>
    <cellStyle name="T_Book1_1_Khoi luong cac hang muc chi tiet-702 2" xfId="1850" xr:uid="{00000000-0005-0000-0000-000045070000}"/>
    <cellStyle name="T_Book1_1_khoiluongbdacdoa" xfId="1851" xr:uid="{00000000-0005-0000-0000-000046070000}"/>
    <cellStyle name="T_Book1_1_khoiluongbdacdoa 2" xfId="1852" xr:uid="{00000000-0005-0000-0000-000047070000}"/>
    <cellStyle name="T_Book1_1_KL NT dap nen Dot 3" xfId="1853" xr:uid="{00000000-0005-0000-0000-000040070000}"/>
    <cellStyle name="T_Book1_1_KL NT dap nen Dot 3 2" xfId="1854" xr:uid="{00000000-0005-0000-0000-000041070000}"/>
    <cellStyle name="T_Book1_1_KL NT Dot 3" xfId="1855" xr:uid="{00000000-0005-0000-0000-000042070000}"/>
    <cellStyle name="T_Book1_1_KL NT Dot 3 2" xfId="1856" xr:uid="{00000000-0005-0000-0000-000043070000}"/>
    <cellStyle name="T_Book1_1_mau KL vach son" xfId="1857" xr:uid="{00000000-0005-0000-0000-000048070000}"/>
    <cellStyle name="T_Book1_1_mau KL vach son 2" xfId="1858" xr:uid="{00000000-0005-0000-0000-000049070000}"/>
    <cellStyle name="T_Book1_1_Nhu cau tam ung NSNN&amp;TPCP&amp;ODA theo tieu chi cua Bo (CV410_BKH-TH)_vung Tay Nguyen (11.6.2010)" xfId="1859" xr:uid="{00000000-0005-0000-0000-00004A070000}"/>
    <cellStyle name="T_Book1_1_Nhu cau tam ung NSNN&amp;TPCP&amp;ODA theo tieu chi cua Bo (CV410_BKH-TH)_vung Tay Nguyen (11.6.2010) 2" xfId="1860" xr:uid="{00000000-0005-0000-0000-00004B070000}"/>
    <cellStyle name="T_Book1_1_Thiet bi" xfId="1861" xr:uid="{00000000-0005-0000-0000-000050070000}"/>
    <cellStyle name="T_Book1_1_Thiet bi 2" xfId="1862" xr:uid="{00000000-0005-0000-0000-000051070000}"/>
    <cellStyle name="T_Book1_1_Thong ke cong" xfId="1863" xr:uid="{00000000-0005-0000-0000-000052070000}"/>
    <cellStyle name="T_Book1_1_Thong ke cong 2" xfId="1864" xr:uid="{00000000-0005-0000-0000-000053070000}"/>
    <cellStyle name="T_Book1_1_Tong hop ra soat von ung 2011 -Chau" xfId="1865" xr:uid="{00000000-0005-0000-0000-00004C070000}"/>
    <cellStyle name="T_Book1_1_Tong hop ra soat von ung 2011 -Chau 2" xfId="1866" xr:uid="{00000000-0005-0000-0000-00004D070000}"/>
    <cellStyle name="T_Book1_1_Tong hop -Yte-Giao thong-Thuy loi-24-6" xfId="1867" xr:uid="{00000000-0005-0000-0000-00004E070000}"/>
    <cellStyle name="T_Book1_1_Tong hop -Yte-Giao thong-Thuy loi-24-6 2" xfId="1868" xr:uid="{00000000-0005-0000-0000-00004F070000}"/>
    <cellStyle name="T_Book1_2" xfId="1869" xr:uid="{00000000-0005-0000-0000-000054070000}"/>
    <cellStyle name="T_Book1_2 2" xfId="1870" xr:uid="{00000000-0005-0000-0000-000055070000}"/>
    <cellStyle name="T_Book1_2_DTDuong dong tien -sua tham tra 2009 - luong 650" xfId="1871" xr:uid="{00000000-0005-0000-0000-000056070000}"/>
    <cellStyle name="T_Book1_2_DTDuong dong tien -sua tham tra 2009 - luong 650 2" xfId="1872" xr:uid="{00000000-0005-0000-0000-000057070000}"/>
    <cellStyle name="T_Book1_Bao cao kiem toan kh 2010" xfId="1873" xr:uid="{00000000-0005-0000-0000-000058070000}"/>
    <cellStyle name="T_Book1_Bao cao kiem toan kh 2010 2" xfId="1874" xr:uid="{00000000-0005-0000-0000-000059070000}"/>
    <cellStyle name="T_Book1_Bieu mau danh muc du an thuoc CTMTQG nam 2008" xfId="1875" xr:uid="{00000000-0005-0000-0000-00005A070000}"/>
    <cellStyle name="T_Book1_Bieu mau danh muc du an thuoc CTMTQG nam 2008 2" xfId="1876" xr:uid="{00000000-0005-0000-0000-00005B070000}"/>
    <cellStyle name="T_Book1_Bieu mau danh muc du an thuoc CTMTQG nam 2008_bieu tong hop" xfId="1877" xr:uid="{00000000-0005-0000-0000-00005C070000}"/>
    <cellStyle name="T_Book1_Bieu mau danh muc du an thuoc CTMTQG nam 2008_bieu tong hop 2" xfId="1878" xr:uid="{00000000-0005-0000-0000-00005D070000}"/>
    <cellStyle name="T_Book1_Bieu mau danh muc du an thuoc CTMTQG nam 2008_Tong hop ra soat von ung 2011 -Chau" xfId="1879" xr:uid="{00000000-0005-0000-0000-00005E070000}"/>
    <cellStyle name="T_Book1_Bieu mau danh muc du an thuoc CTMTQG nam 2008_Tong hop ra soat von ung 2011 -Chau 2" xfId="1880" xr:uid="{00000000-0005-0000-0000-00005F070000}"/>
    <cellStyle name="T_Book1_Bieu mau danh muc du an thuoc CTMTQG nam 2008_Tong hop -Yte-Giao thong-Thuy loi-24-6" xfId="1881" xr:uid="{00000000-0005-0000-0000-000060070000}"/>
    <cellStyle name="T_Book1_Bieu mau danh muc du an thuoc CTMTQG nam 2008_Tong hop -Yte-Giao thong-Thuy loi-24-6 2" xfId="1882" xr:uid="{00000000-0005-0000-0000-000061070000}"/>
    <cellStyle name="T_Book1_Bieu tong hop nhu cau ung 2011 da chon loc -Mien nui" xfId="1883" xr:uid="{00000000-0005-0000-0000-000062070000}"/>
    <cellStyle name="T_Book1_Bieu tong hop nhu cau ung 2011 da chon loc -Mien nui 2" xfId="1884" xr:uid="{00000000-0005-0000-0000-000063070000}"/>
    <cellStyle name="T_Book1_Book1" xfId="1885" xr:uid="{00000000-0005-0000-0000-000064070000}"/>
    <cellStyle name="T_Book1_Book1 2" xfId="1886" xr:uid="{00000000-0005-0000-0000-000065070000}"/>
    <cellStyle name="T_Book1_Book1_1" xfId="1887" xr:uid="{00000000-0005-0000-0000-000066070000}"/>
    <cellStyle name="T_Book1_Book1_1 2" xfId="1888" xr:uid="{00000000-0005-0000-0000-000067070000}"/>
    <cellStyle name="T_Book1_CPK" xfId="1889" xr:uid="{00000000-0005-0000-0000-000068070000}"/>
    <cellStyle name="T_Book1_CPK 2" xfId="1890" xr:uid="{00000000-0005-0000-0000-000069070000}"/>
    <cellStyle name="T_Book1_DT492" xfId="1891" xr:uid="{00000000-0005-0000-0000-00006A070000}"/>
    <cellStyle name="T_Book1_DT492 2" xfId="1892" xr:uid="{00000000-0005-0000-0000-00006B070000}"/>
    <cellStyle name="T_Book1_DT972000" xfId="1893" xr:uid="{00000000-0005-0000-0000-00006C070000}"/>
    <cellStyle name="T_Book1_DT972000 2" xfId="1894" xr:uid="{00000000-0005-0000-0000-00006D070000}"/>
    <cellStyle name="T_Book1_DTDuong dong tien -sua tham tra 2009 - luong 650" xfId="1895" xr:uid="{00000000-0005-0000-0000-00006E070000}"/>
    <cellStyle name="T_Book1_DTDuong dong tien -sua tham tra 2009 - luong 650 2" xfId="1896" xr:uid="{00000000-0005-0000-0000-00006F070000}"/>
    <cellStyle name="T_Book1_Du an khoi cong moi nam 2010" xfId="1897" xr:uid="{00000000-0005-0000-0000-000070070000}"/>
    <cellStyle name="T_Book1_Du an khoi cong moi nam 2010 2" xfId="1898" xr:uid="{00000000-0005-0000-0000-000071070000}"/>
    <cellStyle name="T_Book1_Du an khoi cong moi nam 2010_bieu tong hop" xfId="1899" xr:uid="{00000000-0005-0000-0000-000072070000}"/>
    <cellStyle name="T_Book1_Du an khoi cong moi nam 2010_bieu tong hop 2" xfId="1900" xr:uid="{00000000-0005-0000-0000-000073070000}"/>
    <cellStyle name="T_Book1_Du an khoi cong moi nam 2010_Tong hop ra soat von ung 2011 -Chau" xfId="1901" xr:uid="{00000000-0005-0000-0000-000074070000}"/>
    <cellStyle name="T_Book1_Du an khoi cong moi nam 2010_Tong hop ra soat von ung 2011 -Chau 2" xfId="1902" xr:uid="{00000000-0005-0000-0000-000075070000}"/>
    <cellStyle name="T_Book1_Du an khoi cong moi nam 2010_Tong hop -Yte-Giao thong-Thuy loi-24-6" xfId="1903" xr:uid="{00000000-0005-0000-0000-000076070000}"/>
    <cellStyle name="T_Book1_Du an khoi cong moi nam 2010_Tong hop -Yte-Giao thong-Thuy loi-24-6 2" xfId="1904" xr:uid="{00000000-0005-0000-0000-000077070000}"/>
    <cellStyle name="T_Book1_Du toan khao sat (bo sung 2009)" xfId="1905" xr:uid="{00000000-0005-0000-0000-000078070000}"/>
    <cellStyle name="T_Book1_Du toan khao sat (bo sung 2009) 2" xfId="1906" xr:uid="{00000000-0005-0000-0000-000079070000}"/>
    <cellStyle name="T_Book1_Hang Tom goi9 9-07(Cau 12 sua)" xfId="1907" xr:uid="{00000000-0005-0000-0000-00007A070000}"/>
    <cellStyle name="T_Book1_HECO-NR78-Gui a-Vinh(15-5-07)" xfId="1908" xr:uid="{00000000-0005-0000-0000-00007B070000}"/>
    <cellStyle name="T_Book1_HECO-NR78-Gui a-Vinh(15-5-07) 2" xfId="1909" xr:uid="{00000000-0005-0000-0000-00007C070000}"/>
    <cellStyle name="T_Book1_Ke hoach 2010 (theo doi)2" xfId="1910" xr:uid="{00000000-0005-0000-0000-00007D070000}"/>
    <cellStyle name="T_Book1_Ke hoach 2010 (theo doi)2 2" xfId="1911" xr:uid="{00000000-0005-0000-0000-00007E070000}"/>
    <cellStyle name="T_Book1_Ket qua phan bo von nam 2008" xfId="1912" xr:uid="{00000000-0005-0000-0000-00007F070000}"/>
    <cellStyle name="T_Book1_Ket qua phan bo von nam 2008 2" xfId="1913" xr:uid="{00000000-0005-0000-0000-000080070000}"/>
    <cellStyle name="T_Book1_KH XDCB_2008 lan 2 sua ngay 10-11" xfId="1914" xr:uid="{00000000-0005-0000-0000-000085070000}"/>
    <cellStyle name="T_Book1_KH XDCB_2008 lan 2 sua ngay 10-11 2" xfId="1915" xr:uid="{00000000-0005-0000-0000-000086070000}"/>
    <cellStyle name="T_Book1_Khoi luong cac hang muc chi tiet-702" xfId="1916" xr:uid="{00000000-0005-0000-0000-000087070000}"/>
    <cellStyle name="T_Book1_Khoi luong cac hang muc chi tiet-702 2" xfId="1917" xr:uid="{00000000-0005-0000-0000-000088070000}"/>
    <cellStyle name="T_Book1_Khoi luong chinh Hang Tom" xfId="1918" xr:uid="{00000000-0005-0000-0000-000089070000}"/>
    <cellStyle name="T_Book1_khoiluongbdacdoa" xfId="1919" xr:uid="{00000000-0005-0000-0000-00008A070000}"/>
    <cellStyle name="T_Book1_khoiluongbdacdoa 2" xfId="1920" xr:uid="{00000000-0005-0000-0000-00008B070000}"/>
    <cellStyle name="T_Book1_KL NT dap nen Dot 3" xfId="1921" xr:uid="{00000000-0005-0000-0000-000081070000}"/>
    <cellStyle name="T_Book1_KL NT dap nen Dot 3 2" xfId="1922" xr:uid="{00000000-0005-0000-0000-000082070000}"/>
    <cellStyle name="T_Book1_KL NT Dot 3" xfId="1923" xr:uid="{00000000-0005-0000-0000-000083070000}"/>
    <cellStyle name="T_Book1_KL NT Dot 3 2" xfId="1924" xr:uid="{00000000-0005-0000-0000-000084070000}"/>
    <cellStyle name="T_Book1_mau bieu doan giam sat 2010 (version 2)" xfId="1925" xr:uid="{00000000-0005-0000-0000-00008C070000}"/>
    <cellStyle name="T_Book1_mau bieu doan giam sat 2010 (version 2) 2" xfId="1926" xr:uid="{00000000-0005-0000-0000-00008D070000}"/>
    <cellStyle name="T_Book1_mau KL vach son" xfId="1927" xr:uid="{00000000-0005-0000-0000-00008E070000}"/>
    <cellStyle name="T_Book1_mau KL vach son 2" xfId="1928" xr:uid="{00000000-0005-0000-0000-00008F070000}"/>
    <cellStyle name="T_Book1_Nhu cau von ung truoc 2011 Tha h Hoa + Nge An gui TW" xfId="1929" xr:uid="{00000000-0005-0000-0000-000090070000}"/>
    <cellStyle name="T_Book1_Nhu cau von ung truoc 2011 Tha h Hoa + Nge An gui TW 2" xfId="1930" xr:uid="{00000000-0005-0000-0000-000091070000}"/>
    <cellStyle name="T_Book1_QD UBND tinh" xfId="1931" xr:uid="{00000000-0005-0000-0000-000092070000}"/>
    <cellStyle name="T_Book1_QD UBND tinh 2" xfId="1932" xr:uid="{00000000-0005-0000-0000-000093070000}"/>
    <cellStyle name="T_Book1_San sat hach moi" xfId="1933" xr:uid="{00000000-0005-0000-0000-000094070000}"/>
    <cellStyle name="T_Book1_San sat hach moi 2" xfId="1934" xr:uid="{00000000-0005-0000-0000-000095070000}"/>
    <cellStyle name="T_Book1_Thiet bi" xfId="1935" xr:uid="{00000000-0005-0000-0000-000098070000}"/>
    <cellStyle name="T_Book1_Thiet bi 2" xfId="1936" xr:uid="{00000000-0005-0000-0000-000099070000}"/>
    <cellStyle name="T_Book1_Thong ke cong" xfId="1937" xr:uid="{00000000-0005-0000-0000-00009A070000}"/>
    <cellStyle name="T_Book1_Thong ke cong 2" xfId="1938" xr:uid="{00000000-0005-0000-0000-00009B070000}"/>
    <cellStyle name="T_Book1_Tong hop 3 tinh (11_5)-TTH-QN-QT" xfId="1939" xr:uid="{00000000-0005-0000-0000-000096070000}"/>
    <cellStyle name="T_Book1_Tong hop 3 tinh (11_5)-TTH-QN-QT 2" xfId="1940" xr:uid="{00000000-0005-0000-0000-000097070000}"/>
    <cellStyle name="T_Book1_ung 2011 - 11-6-Thanh hoa-Nghe an" xfId="1941" xr:uid="{00000000-0005-0000-0000-00009C070000}"/>
    <cellStyle name="T_Book1_ung 2011 - 11-6-Thanh hoa-Nghe an 2" xfId="1942" xr:uid="{00000000-0005-0000-0000-00009D070000}"/>
    <cellStyle name="T_Book1_ung truoc 2011 NSTW Thanh Hoa + Nge An gui Thu 12-5" xfId="1943" xr:uid="{00000000-0005-0000-0000-00009E070000}"/>
    <cellStyle name="T_Book1_ung truoc 2011 NSTW Thanh Hoa + Nge An gui Thu 12-5 2" xfId="1944" xr:uid="{00000000-0005-0000-0000-00009F070000}"/>
    <cellStyle name="T_Book1_VBPL kiểm toán Đầu tư XDCB 2010" xfId="1945" xr:uid="{00000000-0005-0000-0000-0000A0070000}"/>
    <cellStyle name="T_Book1_VBPL kiểm toán Đầu tư XDCB 2010 2" xfId="1946" xr:uid="{00000000-0005-0000-0000-0000A1070000}"/>
    <cellStyle name="T_Book1_Worksheet in D: My Documents Luc Van ban xu ly Nam 2011 Bao cao ra soat tam ung TPCP" xfId="1947" xr:uid="{00000000-0005-0000-0000-0000A2070000}"/>
    <cellStyle name="T_Book1_Worksheet in D: My Documents Luc Van ban xu ly Nam 2011 Bao cao ra soat tam ung TPCP 2" xfId="1948" xr:uid="{00000000-0005-0000-0000-0000A3070000}"/>
    <cellStyle name="T_CDKT" xfId="1949" xr:uid="{00000000-0005-0000-0000-0000A4070000}"/>
    <cellStyle name="T_CDKT 2" xfId="1950" xr:uid="{00000000-0005-0000-0000-0000A5070000}"/>
    <cellStyle name="T_Chuan bi dau tu nam 2008" xfId="1951" xr:uid="{00000000-0005-0000-0000-0000C2070000}"/>
    <cellStyle name="T_Chuan bi dau tu nam 2008 2" xfId="1952" xr:uid="{00000000-0005-0000-0000-0000C3070000}"/>
    <cellStyle name="T_Chuan bi dau tu nam 2008_bieu tong hop" xfId="1953" xr:uid="{00000000-0005-0000-0000-0000C4070000}"/>
    <cellStyle name="T_Chuan bi dau tu nam 2008_bieu tong hop 2" xfId="1954" xr:uid="{00000000-0005-0000-0000-0000C5070000}"/>
    <cellStyle name="T_Chuan bi dau tu nam 2008_Tong hop ra soat von ung 2011 -Chau" xfId="1955" xr:uid="{00000000-0005-0000-0000-0000C6070000}"/>
    <cellStyle name="T_Chuan bi dau tu nam 2008_Tong hop ra soat von ung 2011 -Chau 2" xfId="1956" xr:uid="{00000000-0005-0000-0000-0000C7070000}"/>
    <cellStyle name="T_Chuan bi dau tu nam 2008_Tong hop -Yte-Giao thong-Thuy loi-24-6" xfId="1957" xr:uid="{00000000-0005-0000-0000-0000C8070000}"/>
    <cellStyle name="T_Chuan bi dau tu nam 2008_Tong hop -Yte-Giao thong-Thuy loi-24-6 2" xfId="1958" xr:uid="{00000000-0005-0000-0000-0000C9070000}"/>
    <cellStyle name="T_Copy of Bao cao  XDCB 7 thang nam 2008_So KH&amp;DT SUA" xfId="1959" xr:uid="{00000000-0005-0000-0000-0000A6070000}"/>
    <cellStyle name="T_Copy of Bao cao  XDCB 7 thang nam 2008_So KH&amp;DT SUA 2" xfId="1960" xr:uid="{00000000-0005-0000-0000-0000A7070000}"/>
    <cellStyle name="T_Copy of Bao cao  XDCB 7 thang nam 2008_So KH&amp;DT SUA_bieu tong hop" xfId="1961" xr:uid="{00000000-0005-0000-0000-0000A8070000}"/>
    <cellStyle name="T_Copy of Bao cao  XDCB 7 thang nam 2008_So KH&amp;DT SUA_bieu tong hop 2" xfId="1962" xr:uid="{00000000-0005-0000-0000-0000A9070000}"/>
    <cellStyle name="T_Copy of Bao cao  XDCB 7 thang nam 2008_So KH&amp;DT SUA_Tong hop ra soat von ung 2011 -Chau" xfId="1963" xr:uid="{00000000-0005-0000-0000-0000AA070000}"/>
    <cellStyle name="T_Copy of Bao cao  XDCB 7 thang nam 2008_So KH&amp;DT SUA_Tong hop ra soat von ung 2011 -Chau 2" xfId="1964" xr:uid="{00000000-0005-0000-0000-0000AB070000}"/>
    <cellStyle name="T_Copy of Bao cao  XDCB 7 thang nam 2008_So KH&amp;DT SUA_Tong hop -Yte-Giao thong-Thuy loi-24-6" xfId="1965" xr:uid="{00000000-0005-0000-0000-0000AC070000}"/>
    <cellStyle name="T_Copy of Bao cao  XDCB 7 thang nam 2008_So KH&amp;DT SUA_Tong hop -Yte-Giao thong-Thuy loi-24-6 2" xfId="1966" xr:uid="{00000000-0005-0000-0000-0000AD070000}"/>
    <cellStyle name="T_Copy of KS Du an dau tu" xfId="1967" xr:uid="{00000000-0005-0000-0000-0000AE070000}"/>
    <cellStyle name="T_Copy of KS Du an dau tu 2" xfId="1968" xr:uid="{00000000-0005-0000-0000-0000AF070000}"/>
    <cellStyle name="T_Cost for DD (summary)" xfId="1969" xr:uid="{00000000-0005-0000-0000-0000B0070000}"/>
    <cellStyle name="T_Cost for DD (summary) 2" xfId="1970" xr:uid="{00000000-0005-0000-0000-0000B1070000}"/>
    <cellStyle name="T_CPK" xfId="1971" xr:uid="{00000000-0005-0000-0000-0000B2070000}"/>
    <cellStyle name="T_CPK 2" xfId="1972" xr:uid="{00000000-0005-0000-0000-0000B3070000}"/>
    <cellStyle name="T_CTMTQG 2008" xfId="1973" xr:uid="{00000000-0005-0000-0000-0000B4070000}"/>
    <cellStyle name="T_CTMTQG 2008 2" xfId="1974" xr:uid="{00000000-0005-0000-0000-0000B5070000}"/>
    <cellStyle name="T_CTMTQG 2008_Bieu mau danh muc du an thuoc CTMTQG nam 2008" xfId="1975" xr:uid="{00000000-0005-0000-0000-0000B6070000}"/>
    <cellStyle name="T_CTMTQG 2008_Bieu mau danh muc du an thuoc CTMTQG nam 2008 2" xfId="1976" xr:uid="{00000000-0005-0000-0000-0000B7070000}"/>
    <cellStyle name="T_CTMTQG 2008_Hi-Tong hop KQ phan bo KH nam 08- LD fong giao 15-11-08" xfId="1977" xr:uid="{00000000-0005-0000-0000-0000B8070000}"/>
    <cellStyle name="T_CTMTQG 2008_Hi-Tong hop KQ phan bo KH nam 08- LD fong giao 15-11-08 2" xfId="1978" xr:uid="{00000000-0005-0000-0000-0000B9070000}"/>
    <cellStyle name="T_CTMTQG 2008_Ket qua thuc hien nam 2008" xfId="1979" xr:uid="{00000000-0005-0000-0000-0000BA070000}"/>
    <cellStyle name="T_CTMTQG 2008_Ket qua thuc hien nam 2008 2" xfId="1980" xr:uid="{00000000-0005-0000-0000-0000BB070000}"/>
    <cellStyle name="T_CTMTQG 2008_KH XDCB_2008 lan 1" xfId="1981" xr:uid="{00000000-0005-0000-0000-0000BC070000}"/>
    <cellStyle name="T_CTMTQG 2008_KH XDCB_2008 lan 1 2" xfId="1982" xr:uid="{00000000-0005-0000-0000-0000BD070000}"/>
    <cellStyle name="T_CTMTQG 2008_KH XDCB_2008 lan 1 sua ngay 27-10" xfId="1983" xr:uid="{00000000-0005-0000-0000-0000BE070000}"/>
    <cellStyle name="T_CTMTQG 2008_KH XDCB_2008 lan 1 sua ngay 27-10 2" xfId="1984" xr:uid="{00000000-0005-0000-0000-0000BF070000}"/>
    <cellStyle name="T_CTMTQG 2008_KH XDCB_2008 lan 2 sua ngay 10-11" xfId="1985" xr:uid="{00000000-0005-0000-0000-0000C0070000}"/>
    <cellStyle name="T_CTMTQG 2008_KH XDCB_2008 lan 2 sua ngay 10-11 2" xfId="1986" xr:uid="{00000000-0005-0000-0000-0000C1070000}"/>
    <cellStyle name="T_DT972000" xfId="1987" xr:uid="{00000000-0005-0000-0000-0000CA070000}"/>
    <cellStyle name="T_DTDuong dong tien -sua tham tra 2009 - luong 650" xfId="1988" xr:uid="{00000000-0005-0000-0000-0000CB070000}"/>
    <cellStyle name="T_DTDuong dong tien -sua tham tra 2009 - luong 650 2" xfId="1989" xr:uid="{00000000-0005-0000-0000-0000CC070000}"/>
    <cellStyle name="T_dtTL598G1." xfId="1990" xr:uid="{00000000-0005-0000-0000-0000CD070000}"/>
    <cellStyle name="T_dtTL598G1. 2" xfId="1991" xr:uid="{00000000-0005-0000-0000-0000CE070000}"/>
    <cellStyle name="T_Du an khoi cong moi nam 2010" xfId="1992" xr:uid="{00000000-0005-0000-0000-0000CF070000}"/>
    <cellStyle name="T_Du an khoi cong moi nam 2010 2" xfId="1993" xr:uid="{00000000-0005-0000-0000-0000D0070000}"/>
    <cellStyle name="T_Du an khoi cong moi nam 2010_bieu tong hop" xfId="1994" xr:uid="{00000000-0005-0000-0000-0000D1070000}"/>
    <cellStyle name="T_Du an khoi cong moi nam 2010_bieu tong hop 2" xfId="1995" xr:uid="{00000000-0005-0000-0000-0000D2070000}"/>
    <cellStyle name="T_Du an khoi cong moi nam 2010_Tong hop ra soat von ung 2011 -Chau" xfId="1996" xr:uid="{00000000-0005-0000-0000-0000D3070000}"/>
    <cellStyle name="T_Du an khoi cong moi nam 2010_Tong hop ra soat von ung 2011 -Chau 2" xfId="1997" xr:uid="{00000000-0005-0000-0000-0000D4070000}"/>
    <cellStyle name="T_Du an khoi cong moi nam 2010_Tong hop -Yte-Giao thong-Thuy loi-24-6" xfId="1998" xr:uid="{00000000-0005-0000-0000-0000D5070000}"/>
    <cellStyle name="T_Du an khoi cong moi nam 2010_Tong hop -Yte-Giao thong-Thuy loi-24-6 2" xfId="1999" xr:uid="{00000000-0005-0000-0000-0000D6070000}"/>
    <cellStyle name="T_DU AN TKQH VA CHUAN BI DAU TU NAM 2007 sua ngay 9-11" xfId="2000" xr:uid="{00000000-0005-0000-0000-0000D7070000}"/>
    <cellStyle name="T_DU AN TKQH VA CHUAN BI DAU TU NAM 2007 sua ngay 9-11 2" xfId="2001" xr:uid="{00000000-0005-0000-0000-0000D8070000}"/>
    <cellStyle name="T_DU AN TKQH VA CHUAN BI DAU TU NAM 2007 sua ngay 9-11_Bieu mau danh muc du an thuoc CTMTQG nam 2008" xfId="2002" xr:uid="{00000000-0005-0000-0000-0000D9070000}"/>
    <cellStyle name="T_DU AN TKQH VA CHUAN BI DAU TU NAM 2007 sua ngay 9-11_Bieu mau danh muc du an thuoc CTMTQG nam 2008 2" xfId="2003" xr:uid="{00000000-0005-0000-0000-0000DA070000}"/>
    <cellStyle name="T_DU AN TKQH VA CHUAN BI DAU TU NAM 2007 sua ngay 9-11_Bieu mau danh muc du an thuoc CTMTQG nam 2008_bieu tong hop" xfId="2004" xr:uid="{00000000-0005-0000-0000-0000DB070000}"/>
    <cellStyle name="T_DU AN TKQH VA CHUAN BI DAU TU NAM 2007 sua ngay 9-11_Bieu mau danh muc du an thuoc CTMTQG nam 2008_bieu tong hop 2" xfId="2005" xr:uid="{00000000-0005-0000-0000-0000DC070000}"/>
    <cellStyle name="T_DU AN TKQH VA CHUAN BI DAU TU NAM 2007 sua ngay 9-11_Bieu mau danh muc du an thuoc CTMTQG nam 2008_Tong hop ra soat von ung 2011 -Chau" xfId="2006" xr:uid="{00000000-0005-0000-0000-0000DD070000}"/>
    <cellStyle name="T_DU AN TKQH VA CHUAN BI DAU TU NAM 2007 sua ngay 9-11_Bieu mau danh muc du an thuoc CTMTQG nam 2008_Tong hop ra soat von ung 2011 -Chau 2" xfId="2007" xr:uid="{00000000-0005-0000-0000-0000DE070000}"/>
    <cellStyle name="T_DU AN TKQH VA CHUAN BI DAU TU NAM 2007 sua ngay 9-11_Bieu mau danh muc du an thuoc CTMTQG nam 2008_Tong hop -Yte-Giao thong-Thuy loi-24-6" xfId="2008" xr:uid="{00000000-0005-0000-0000-0000DF070000}"/>
    <cellStyle name="T_DU AN TKQH VA CHUAN BI DAU TU NAM 2007 sua ngay 9-11_Bieu mau danh muc du an thuoc CTMTQG nam 2008_Tong hop -Yte-Giao thong-Thuy loi-24-6 2" xfId="2009" xr:uid="{00000000-0005-0000-0000-0000E0070000}"/>
    <cellStyle name="T_DU AN TKQH VA CHUAN BI DAU TU NAM 2007 sua ngay 9-11_Du an khoi cong moi nam 2010" xfId="2010" xr:uid="{00000000-0005-0000-0000-0000E1070000}"/>
    <cellStyle name="T_DU AN TKQH VA CHUAN BI DAU TU NAM 2007 sua ngay 9-11_Du an khoi cong moi nam 2010 2" xfId="2011" xr:uid="{00000000-0005-0000-0000-0000E2070000}"/>
    <cellStyle name="T_DU AN TKQH VA CHUAN BI DAU TU NAM 2007 sua ngay 9-11_Du an khoi cong moi nam 2010_bieu tong hop" xfId="2012" xr:uid="{00000000-0005-0000-0000-0000E3070000}"/>
    <cellStyle name="T_DU AN TKQH VA CHUAN BI DAU TU NAM 2007 sua ngay 9-11_Du an khoi cong moi nam 2010_bieu tong hop 2" xfId="2013" xr:uid="{00000000-0005-0000-0000-0000E4070000}"/>
    <cellStyle name="T_DU AN TKQH VA CHUAN BI DAU TU NAM 2007 sua ngay 9-11_Du an khoi cong moi nam 2010_Tong hop ra soat von ung 2011 -Chau" xfId="2014" xr:uid="{00000000-0005-0000-0000-0000E5070000}"/>
    <cellStyle name="T_DU AN TKQH VA CHUAN BI DAU TU NAM 2007 sua ngay 9-11_Du an khoi cong moi nam 2010_Tong hop ra soat von ung 2011 -Chau 2" xfId="2015" xr:uid="{00000000-0005-0000-0000-0000E6070000}"/>
    <cellStyle name="T_DU AN TKQH VA CHUAN BI DAU TU NAM 2007 sua ngay 9-11_Du an khoi cong moi nam 2010_Tong hop -Yte-Giao thong-Thuy loi-24-6" xfId="2016" xr:uid="{00000000-0005-0000-0000-0000E7070000}"/>
    <cellStyle name="T_DU AN TKQH VA CHUAN BI DAU TU NAM 2007 sua ngay 9-11_Du an khoi cong moi nam 2010_Tong hop -Yte-Giao thong-Thuy loi-24-6 2" xfId="2017" xr:uid="{00000000-0005-0000-0000-0000E8070000}"/>
    <cellStyle name="T_DU AN TKQH VA CHUAN BI DAU TU NAM 2007 sua ngay 9-11_Ket qua phan bo von nam 2008" xfId="2018" xr:uid="{00000000-0005-0000-0000-0000E9070000}"/>
    <cellStyle name="T_DU AN TKQH VA CHUAN BI DAU TU NAM 2007 sua ngay 9-11_Ket qua phan bo von nam 2008 2" xfId="2019" xr:uid="{00000000-0005-0000-0000-0000EA070000}"/>
    <cellStyle name="T_DU AN TKQH VA CHUAN BI DAU TU NAM 2007 sua ngay 9-11_KH XDCB_2008 lan 2 sua ngay 10-11" xfId="2020" xr:uid="{00000000-0005-0000-0000-0000EB070000}"/>
    <cellStyle name="T_DU AN TKQH VA CHUAN BI DAU TU NAM 2007 sua ngay 9-11_KH XDCB_2008 lan 2 sua ngay 10-11 2" xfId="2021" xr:uid="{00000000-0005-0000-0000-0000EC070000}"/>
    <cellStyle name="T_du toan dieu chinh  20-8-2006" xfId="2022" xr:uid="{00000000-0005-0000-0000-0000ED070000}"/>
    <cellStyle name="T_du toan dieu chinh  20-8-2006 2" xfId="2023" xr:uid="{00000000-0005-0000-0000-0000EE070000}"/>
    <cellStyle name="T_Du toan khao sat (bo sung 2009)" xfId="2024" xr:uid="{00000000-0005-0000-0000-0000EF070000}"/>
    <cellStyle name="T_Du toan khao sat (bo sung 2009) 2" xfId="2025" xr:uid="{00000000-0005-0000-0000-0000F0070000}"/>
    <cellStyle name="T_du toan lan 3" xfId="2026" xr:uid="{00000000-0005-0000-0000-0000F1070000}"/>
    <cellStyle name="T_du toan lan 3 2" xfId="2027" xr:uid="{00000000-0005-0000-0000-0000F2070000}"/>
    <cellStyle name="T_Ke hoach KTXH  nam 2009_PKT thang 11 nam 2008" xfId="2028" xr:uid="{00000000-0005-0000-0000-0000F3070000}"/>
    <cellStyle name="T_Ke hoach KTXH  nam 2009_PKT thang 11 nam 2008 2" xfId="2029" xr:uid="{00000000-0005-0000-0000-0000F4070000}"/>
    <cellStyle name="T_Ke hoach KTXH  nam 2009_PKT thang 11 nam 2008_bieu tong hop" xfId="2030" xr:uid="{00000000-0005-0000-0000-0000F5070000}"/>
    <cellStyle name="T_Ke hoach KTXH  nam 2009_PKT thang 11 nam 2008_bieu tong hop 2" xfId="2031" xr:uid="{00000000-0005-0000-0000-0000F6070000}"/>
    <cellStyle name="T_Ke hoach KTXH  nam 2009_PKT thang 11 nam 2008_Tong hop ra soat von ung 2011 -Chau" xfId="2032" xr:uid="{00000000-0005-0000-0000-0000F7070000}"/>
    <cellStyle name="T_Ke hoach KTXH  nam 2009_PKT thang 11 nam 2008_Tong hop ra soat von ung 2011 -Chau 2" xfId="2033" xr:uid="{00000000-0005-0000-0000-0000F8070000}"/>
    <cellStyle name="T_Ke hoach KTXH  nam 2009_PKT thang 11 nam 2008_Tong hop -Yte-Giao thong-Thuy loi-24-6" xfId="2034" xr:uid="{00000000-0005-0000-0000-0000F9070000}"/>
    <cellStyle name="T_Ke hoach KTXH  nam 2009_PKT thang 11 nam 2008_Tong hop -Yte-Giao thong-Thuy loi-24-6 2" xfId="2035" xr:uid="{00000000-0005-0000-0000-0000FA070000}"/>
    <cellStyle name="T_Ket qua dau thau" xfId="2036" xr:uid="{00000000-0005-0000-0000-0000FB070000}"/>
    <cellStyle name="T_Ket qua dau thau 2" xfId="2037" xr:uid="{00000000-0005-0000-0000-0000FC070000}"/>
    <cellStyle name="T_Ket qua dau thau_bieu tong hop" xfId="2038" xr:uid="{00000000-0005-0000-0000-0000FD070000}"/>
    <cellStyle name="T_Ket qua dau thau_bieu tong hop 2" xfId="2039" xr:uid="{00000000-0005-0000-0000-0000FE070000}"/>
    <cellStyle name="T_Ket qua dau thau_Tong hop ra soat von ung 2011 -Chau" xfId="2040" xr:uid="{00000000-0005-0000-0000-0000FF070000}"/>
    <cellStyle name="T_Ket qua dau thau_Tong hop ra soat von ung 2011 -Chau 2" xfId="2041" xr:uid="{00000000-0005-0000-0000-000000080000}"/>
    <cellStyle name="T_Ket qua dau thau_Tong hop -Yte-Giao thong-Thuy loi-24-6" xfId="2042" xr:uid="{00000000-0005-0000-0000-000001080000}"/>
    <cellStyle name="T_Ket qua dau thau_Tong hop -Yte-Giao thong-Thuy loi-24-6 2" xfId="2043" xr:uid="{00000000-0005-0000-0000-000002080000}"/>
    <cellStyle name="T_Ket qua phan bo von nam 2008" xfId="2044" xr:uid="{00000000-0005-0000-0000-000003080000}"/>
    <cellStyle name="T_Ket qua phan bo von nam 2008 2" xfId="2045" xr:uid="{00000000-0005-0000-0000-000004080000}"/>
    <cellStyle name="T_KH XDCB_2008 lan 2 sua ngay 10-11" xfId="2046" xr:uid="{00000000-0005-0000-0000-00000B080000}"/>
    <cellStyle name="T_KH XDCB_2008 lan 2 sua ngay 10-11 2" xfId="2047" xr:uid="{00000000-0005-0000-0000-00000C080000}"/>
    <cellStyle name="T_Khao satD1" xfId="2048" xr:uid="{00000000-0005-0000-0000-00000D080000}"/>
    <cellStyle name="T_Khao satD1 2" xfId="2049" xr:uid="{00000000-0005-0000-0000-00000E080000}"/>
    <cellStyle name="T_Khoi luong cac hang muc chi tiet-702" xfId="2050" xr:uid="{00000000-0005-0000-0000-00000F080000}"/>
    <cellStyle name="T_Khoi luong cac hang muc chi tiet-702 2" xfId="2051" xr:uid="{00000000-0005-0000-0000-000010080000}"/>
    <cellStyle name="T_KL NT dap nen Dot 3" xfId="2052" xr:uid="{00000000-0005-0000-0000-000005080000}"/>
    <cellStyle name="T_KL NT Dot 3" xfId="2053" xr:uid="{00000000-0005-0000-0000-000006080000}"/>
    <cellStyle name="T_Kl VL ranh" xfId="2054" xr:uid="{00000000-0005-0000-0000-000007080000}"/>
    <cellStyle name="T_Kl VL ranh 2" xfId="2055" xr:uid="{00000000-0005-0000-0000-000008080000}"/>
    <cellStyle name="T_KLNMD1" xfId="2056" xr:uid="{00000000-0005-0000-0000-000009080000}"/>
    <cellStyle name="T_KLNMD1 2" xfId="2057" xr:uid="{00000000-0005-0000-0000-00000A080000}"/>
    <cellStyle name="T_mau bieu doan giam sat 2010 (version 2)" xfId="2058" xr:uid="{00000000-0005-0000-0000-000011080000}"/>
    <cellStyle name="T_mau bieu doan giam sat 2010 (version 2) 2" xfId="2059" xr:uid="{00000000-0005-0000-0000-000012080000}"/>
    <cellStyle name="T_mau KL vach son" xfId="2060" xr:uid="{00000000-0005-0000-0000-000013080000}"/>
    <cellStyle name="T_mau KL vach son 2" xfId="2061" xr:uid="{00000000-0005-0000-0000-000014080000}"/>
    <cellStyle name="T_Me_Tri_6_07" xfId="2062" xr:uid="{00000000-0005-0000-0000-000015080000}"/>
    <cellStyle name="T_Me_Tri_6_07 2" xfId="2063" xr:uid="{00000000-0005-0000-0000-000016080000}"/>
    <cellStyle name="T_N2 thay dat (N1-1)" xfId="2064" xr:uid="{00000000-0005-0000-0000-000017080000}"/>
    <cellStyle name="T_N2 thay dat (N1-1) 2" xfId="2065" xr:uid="{00000000-0005-0000-0000-000018080000}"/>
    <cellStyle name="T_Phuong an can doi nam 2008" xfId="2066" xr:uid="{00000000-0005-0000-0000-000019080000}"/>
    <cellStyle name="T_Phuong an can doi nam 2008 2" xfId="2067" xr:uid="{00000000-0005-0000-0000-00001A080000}"/>
    <cellStyle name="T_Phuong an can doi nam 2008_bieu tong hop" xfId="2068" xr:uid="{00000000-0005-0000-0000-00001B080000}"/>
    <cellStyle name="T_Phuong an can doi nam 2008_bieu tong hop 2" xfId="2069" xr:uid="{00000000-0005-0000-0000-00001C080000}"/>
    <cellStyle name="T_Phuong an can doi nam 2008_Tong hop ra soat von ung 2011 -Chau" xfId="2070" xr:uid="{00000000-0005-0000-0000-00001D080000}"/>
    <cellStyle name="T_Phuong an can doi nam 2008_Tong hop ra soat von ung 2011 -Chau 2" xfId="2071" xr:uid="{00000000-0005-0000-0000-00001E080000}"/>
    <cellStyle name="T_Phuong an can doi nam 2008_Tong hop -Yte-Giao thong-Thuy loi-24-6" xfId="2072" xr:uid="{00000000-0005-0000-0000-00001F080000}"/>
    <cellStyle name="T_Phuong an can doi nam 2008_Tong hop -Yte-Giao thong-Thuy loi-24-6 2" xfId="2073" xr:uid="{00000000-0005-0000-0000-000020080000}"/>
    <cellStyle name="T_San sat hach moi" xfId="2074" xr:uid="{00000000-0005-0000-0000-000021080000}"/>
    <cellStyle name="T_San sat hach moi 2" xfId="2075" xr:uid="{00000000-0005-0000-0000-000022080000}"/>
    <cellStyle name="T_Seagame(BTL)" xfId="2076" xr:uid="{00000000-0005-0000-0000-000023080000}"/>
    <cellStyle name="T_So GTVT" xfId="2077" xr:uid="{00000000-0005-0000-0000-000024080000}"/>
    <cellStyle name="T_So GTVT 2" xfId="2078" xr:uid="{00000000-0005-0000-0000-000025080000}"/>
    <cellStyle name="T_So GTVT_bieu tong hop" xfId="2079" xr:uid="{00000000-0005-0000-0000-000026080000}"/>
    <cellStyle name="T_So GTVT_bieu tong hop 2" xfId="2080" xr:uid="{00000000-0005-0000-0000-000027080000}"/>
    <cellStyle name="T_So GTVT_Tong hop ra soat von ung 2011 -Chau" xfId="2081" xr:uid="{00000000-0005-0000-0000-000028080000}"/>
    <cellStyle name="T_So GTVT_Tong hop ra soat von ung 2011 -Chau 2" xfId="2082" xr:uid="{00000000-0005-0000-0000-000029080000}"/>
    <cellStyle name="T_So GTVT_Tong hop -Yte-Giao thong-Thuy loi-24-6" xfId="2083" xr:uid="{00000000-0005-0000-0000-00002A080000}"/>
    <cellStyle name="T_So GTVT_Tong hop -Yte-Giao thong-Thuy loi-24-6 2" xfId="2084" xr:uid="{00000000-0005-0000-0000-00002B080000}"/>
    <cellStyle name="T_SS BVTC cau va cong tuyen Le Chan" xfId="2085" xr:uid="{00000000-0005-0000-0000-00002C080000}"/>
    <cellStyle name="T_SS BVTC cau va cong tuyen Le Chan 2" xfId="2086" xr:uid="{00000000-0005-0000-0000-00002D080000}"/>
    <cellStyle name="T_Tay Bac 1" xfId="2087" xr:uid="{00000000-0005-0000-0000-00002E080000}"/>
    <cellStyle name="T_Tay Bac 1 2" xfId="2088" xr:uid="{00000000-0005-0000-0000-00002F080000}"/>
    <cellStyle name="T_Tay Bac 1_Bao cao kiem toan kh 2010" xfId="2089" xr:uid="{00000000-0005-0000-0000-000030080000}"/>
    <cellStyle name="T_Tay Bac 1_Bao cao kiem toan kh 2010 2" xfId="2090" xr:uid="{00000000-0005-0000-0000-000031080000}"/>
    <cellStyle name="T_Tay Bac 1_Book1" xfId="2091" xr:uid="{00000000-0005-0000-0000-000032080000}"/>
    <cellStyle name="T_Tay Bac 1_Book1 2" xfId="2092" xr:uid="{00000000-0005-0000-0000-000033080000}"/>
    <cellStyle name="T_Tay Bac 1_Ke hoach 2010 (theo doi)2" xfId="2093" xr:uid="{00000000-0005-0000-0000-000034080000}"/>
    <cellStyle name="T_Tay Bac 1_Ke hoach 2010 (theo doi)2 2" xfId="2094" xr:uid="{00000000-0005-0000-0000-000035080000}"/>
    <cellStyle name="T_Tay Bac 1_QD UBND tinh" xfId="2095" xr:uid="{00000000-0005-0000-0000-000036080000}"/>
    <cellStyle name="T_Tay Bac 1_QD UBND tinh 2" xfId="2096" xr:uid="{00000000-0005-0000-0000-000037080000}"/>
    <cellStyle name="T_Tay Bac 1_Worksheet in D: My Documents Luc Van ban xu ly Nam 2011 Bao cao ra soat tam ung TPCP" xfId="2097" xr:uid="{00000000-0005-0000-0000-000038080000}"/>
    <cellStyle name="T_Tay Bac 1_Worksheet in D: My Documents Luc Van ban xu ly Nam 2011 Bao cao ra soat tam ung TPCP 2" xfId="2098" xr:uid="{00000000-0005-0000-0000-000039080000}"/>
    <cellStyle name="T_TDT + duong(8-5-07)" xfId="2099" xr:uid="{00000000-0005-0000-0000-00003A080000}"/>
    <cellStyle name="T_TDT + duong(8-5-07) 2" xfId="2100" xr:uid="{00000000-0005-0000-0000-00003B080000}"/>
    <cellStyle name="T_tham_tra_du_toan" xfId="2101" xr:uid="{00000000-0005-0000-0000-00004E080000}"/>
    <cellStyle name="T_tham_tra_du_toan 2" xfId="2102" xr:uid="{00000000-0005-0000-0000-00004F080000}"/>
    <cellStyle name="T_Thiet bi" xfId="2103" xr:uid="{00000000-0005-0000-0000-000050080000}"/>
    <cellStyle name="T_Thiet bi 2" xfId="2104" xr:uid="{00000000-0005-0000-0000-000051080000}"/>
    <cellStyle name="T_THKL 1303" xfId="2105" xr:uid="{00000000-0005-0000-0000-000052080000}"/>
    <cellStyle name="T_THKL 1303 2" xfId="2106" xr:uid="{00000000-0005-0000-0000-000053080000}"/>
    <cellStyle name="T_Thong ke" xfId="2107" xr:uid="{00000000-0005-0000-0000-000054080000}"/>
    <cellStyle name="T_Thong ke 2" xfId="2108" xr:uid="{00000000-0005-0000-0000-000055080000}"/>
    <cellStyle name="T_Thong ke cong" xfId="2109" xr:uid="{00000000-0005-0000-0000-000056080000}"/>
    <cellStyle name="T_Thong ke cong 2" xfId="2110" xr:uid="{00000000-0005-0000-0000-000057080000}"/>
    <cellStyle name="T_thong ke giao dan sinh" xfId="2111" xr:uid="{00000000-0005-0000-0000-000058080000}"/>
    <cellStyle name="T_thong ke giao dan sinh 2" xfId="2112" xr:uid="{00000000-0005-0000-0000-000059080000}"/>
    <cellStyle name="T_tien2004" xfId="2113" xr:uid="{00000000-0005-0000-0000-00003C080000}"/>
    <cellStyle name="T_tien2004 2" xfId="2114" xr:uid="{00000000-0005-0000-0000-00003D080000}"/>
    <cellStyle name="T_TKE-ChoDon-sua" xfId="2115" xr:uid="{00000000-0005-0000-0000-00003E080000}"/>
    <cellStyle name="T_TKE-ChoDon-sua 2" xfId="2116" xr:uid="{00000000-0005-0000-0000-00003F080000}"/>
    <cellStyle name="T_Tong hop 3 tinh (11_5)-TTH-QN-QT" xfId="2117" xr:uid="{00000000-0005-0000-0000-000040080000}"/>
    <cellStyle name="T_Tong hop 3 tinh (11_5)-TTH-QN-QT 2" xfId="2118" xr:uid="{00000000-0005-0000-0000-000041080000}"/>
    <cellStyle name="T_Tong hop khoi luong Dot 3" xfId="2119" xr:uid="{00000000-0005-0000-0000-000042080000}"/>
    <cellStyle name="T_Tong hop khoi luong Dot 3 2" xfId="2120" xr:uid="{00000000-0005-0000-0000-000043080000}"/>
    <cellStyle name="T_Tong hop theo doi von TPCP" xfId="2121" xr:uid="{00000000-0005-0000-0000-000044080000}"/>
    <cellStyle name="T_Tong hop theo doi von TPCP 2" xfId="2122" xr:uid="{00000000-0005-0000-0000-000045080000}"/>
    <cellStyle name="T_Tong hop theo doi von TPCP_Bao cao kiem toan kh 2010" xfId="2123" xr:uid="{00000000-0005-0000-0000-000046080000}"/>
    <cellStyle name="T_Tong hop theo doi von TPCP_Bao cao kiem toan kh 2010 2" xfId="2124" xr:uid="{00000000-0005-0000-0000-000047080000}"/>
    <cellStyle name="T_Tong hop theo doi von TPCP_Ke hoach 2010 (theo doi)2" xfId="2125" xr:uid="{00000000-0005-0000-0000-000048080000}"/>
    <cellStyle name="T_Tong hop theo doi von TPCP_Ke hoach 2010 (theo doi)2 2" xfId="2126" xr:uid="{00000000-0005-0000-0000-000049080000}"/>
    <cellStyle name="T_Tong hop theo doi von TPCP_QD UBND tinh" xfId="2127" xr:uid="{00000000-0005-0000-0000-00004A080000}"/>
    <cellStyle name="T_Tong hop theo doi von TPCP_QD UBND tinh 2" xfId="2128" xr:uid="{00000000-0005-0000-0000-00004B080000}"/>
    <cellStyle name="T_Tong hop theo doi von TPCP_Worksheet in D: My Documents Luc Van ban xu ly Nam 2011 Bao cao ra soat tam ung TPCP" xfId="2129" xr:uid="{00000000-0005-0000-0000-00004C080000}"/>
    <cellStyle name="T_Tong hop theo doi von TPCP_Worksheet in D: My Documents Luc Van ban xu ly Nam 2011 Bao cao ra soat tam ung TPCP 2" xfId="2130" xr:uid="{00000000-0005-0000-0000-00004D080000}"/>
    <cellStyle name="T_VBPL kiểm toán Đầu tư XDCB 2010" xfId="2131" xr:uid="{00000000-0005-0000-0000-00005A080000}"/>
    <cellStyle name="T_VBPL kiểm toán Đầu tư XDCB 2010 2" xfId="2132" xr:uid="{00000000-0005-0000-0000-00005B080000}"/>
    <cellStyle name="T_Worksheet in D: ... Hoan thien 5goi theo KL cu 28-06 4.Cong 5goi Coc 33-Km1+490.13 Cong coc 33-km1+490.13" xfId="2133" xr:uid="{00000000-0005-0000-0000-00005C080000}"/>
    <cellStyle name="T_Worksheet in D: ... Hoan thien 5goi theo KL cu 28-06 4.Cong 5goi Coc 33-Km1+490.13 Cong coc 33-km1+490.13 2" xfId="2134" xr:uid="{00000000-0005-0000-0000-00005D080000}"/>
    <cellStyle name="T_ÿÿÿÿÿ" xfId="2135" xr:uid="{00000000-0005-0000-0000-00005E080000}"/>
    <cellStyle name="T_ÿÿÿÿÿ 2" xfId="2136" xr:uid="{00000000-0005-0000-0000-00005F080000}"/>
    <cellStyle name="Text" xfId="2137" xr:uid="{00000000-0005-0000-0000-000060080000}"/>
    <cellStyle name="Text Indent A" xfId="2138" xr:uid="{00000000-0005-0000-0000-000061080000}"/>
    <cellStyle name="Text Indent B" xfId="2139" xr:uid="{00000000-0005-0000-0000-000062080000}"/>
    <cellStyle name="Text Indent C" xfId="2140" xr:uid="{00000000-0005-0000-0000-000063080000}"/>
    <cellStyle name="Text_Bao cao doan cong tac cua Bo thang 4-2010" xfId="2141" xr:uid="{00000000-0005-0000-0000-000064080000}"/>
    <cellStyle name="th" xfId="2142" xr:uid="{00000000-0005-0000-0000-00007E080000}"/>
    <cellStyle name="th 2" xfId="2143" xr:uid="{00000000-0005-0000-0000-00007F080000}"/>
    <cellStyle name="than" xfId="2144" xr:uid="{00000000-0005-0000-0000-000080080000}"/>
    <cellStyle name="thanh" xfId="2145" xr:uid="{00000000-0005-0000-0000-000081080000}"/>
    <cellStyle name="þ_x001d_ð¤_x000c_¯þ_x0014__x000d_¨þU_x0001_À_x0004_ _x0015__x000f__x0001__x0001_" xfId="2146" xr:uid="{00000000-0005-0000-0000-000082080000}"/>
    <cellStyle name="þ_x001d_ð·_x000c_æþ'_x000d_ßþU_x0001_Ø_x0005_ü_x0014__x0007__x0001__x0001_" xfId="2147" xr:uid="{00000000-0005-0000-0000-000083080000}"/>
    <cellStyle name="þ_x001d_ðÇ%Uý—&amp;Hý9_x0008_Ÿ s_x000a__x0007__x0001__x0001_" xfId="2148" xr:uid="{00000000-0005-0000-0000-000084080000}"/>
    <cellStyle name="þ_x001d_ðÇ%Uý—&amp;Hý9_x0008_Ÿ_x0009_s_x000a__x0007__x0001__x0001_" xfId="2149" xr:uid="{00000000-0005-0000-0000-000085080000}"/>
    <cellStyle name="þ_x001d_ðK_x000c_Fý_x001b__x000d_9ýU_x0001_Ð_x0008_¦)_x0007__x0001__x0001_" xfId="2150" xr:uid="{00000000-0005-0000-0000-000086080000}"/>
    <cellStyle name="thuong-10" xfId="2151" xr:uid="{00000000-0005-0000-0000-000087080000}"/>
    <cellStyle name="thuong-11" xfId="2152" xr:uid="{00000000-0005-0000-0000-000088080000}"/>
    <cellStyle name="Thuyet minh" xfId="2153" xr:uid="{00000000-0005-0000-0000-000089080000}"/>
    <cellStyle name="Tien1" xfId="2154" xr:uid="{00000000-0005-0000-0000-000065080000}"/>
    <cellStyle name="Tiêu đề" xfId="2155" xr:uid="{00000000-0005-0000-0000-000066080000}"/>
    <cellStyle name="Times New Roman" xfId="2156" xr:uid="{00000000-0005-0000-0000-000067080000}"/>
    <cellStyle name="Tính toán" xfId="2157" xr:uid="{00000000-0005-0000-0000-000068080000}"/>
    <cellStyle name="Tính toán 2" xfId="2158" xr:uid="{00000000-0005-0000-0000-000069080000}"/>
    <cellStyle name="tit1" xfId="2159" xr:uid="{00000000-0005-0000-0000-00006A080000}"/>
    <cellStyle name="tit2" xfId="2160" xr:uid="{00000000-0005-0000-0000-00006B080000}"/>
    <cellStyle name="tit2 2" xfId="2161" xr:uid="{00000000-0005-0000-0000-00006C080000}"/>
    <cellStyle name="tit3" xfId="2162" xr:uid="{00000000-0005-0000-0000-00006D080000}"/>
    <cellStyle name="tit4" xfId="2163" xr:uid="{00000000-0005-0000-0000-00006E080000}"/>
    <cellStyle name="Title 2" xfId="2164" xr:uid="{00000000-0005-0000-0000-00006F080000}"/>
    <cellStyle name="Title 3" xfId="2165" xr:uid="{00000000-0005-0000-0000-000070080000}"/>
    <cellStyle name="Tổng" xfId="2166" xr:uid="{00000000-0005-0000-0000-000077080000}"/>
    <cellStyle name="Tổng 2" xfId="2167" xr:uid="{00000000-0005-0000-0000-000078080000}"/>
    <cellStyle name="Tongcong" xfId="2168" xr:uid="{00000000-0005-0000-0000-000071080000}"/>
    <cellStyle name="Tongcong 2" xfId="2169" xr:uid="{00000000-0005-0000-0000-000072080000}"/>
    <cellStyle name="Tốt" xfId="2170" xr:uid="{00000000-0005-0000-0000-000079080000}"/>
    <cellStyle name="Total 2" xfId="2171" xr:uid="{00000000-0005-0000-0000-000073080000}"/>
    <cellStyle name="Total 3" xfId="2172" xr:uid="{00000000-0005-0000-0000-000074080000}"/>
    <cellStyle name="Total 3 2" xfId="2173" xr:uid="{00000000-0005-0000-0000-000075080000}"/>
    <cellStyle name="Total 4" xfId="2174" xr:uid="{00000000-0005-0000-0000-000076080000}"/>
    <cellStyle name="trang" xfId="2175" xr:uid="{00000000-0005-0000-0000-00008A080000}"/>
    <cellStyle name="Trung tính" xfId="2176" xr:uid="{00000000-0005-0000-0000-00008B080000}"/>
    <cellStyle name="tt1" xfId="2177" xr:uid="{00000000-0005-0000-0000-00007A080000}"/>
    <cellStyle name="Tuan" xfId="2178" xr:uid="{00000000-0005-0000-0000-00007B080000}"/>
    <cellStyle name="Tusental (0)_pldt" xfId="2179" xr:uid="{00000000-0005-0000-0000-00007C080000}"/>
    <cellStyle name="Tusental_pldt" xfId="2180" xr:uid="{00000000-0005-0000-0000-00007D080000}"/>
    <cellStyle name="u" xfId="2181" xr:uid="{00000000-0005-0000-0000-00008C080000}"/>
    <cellStyle name="ux_3_¼­¿ï-¾È»ê" xfId="2182" xr:uid="{00000000-0005-0000-0000-00008D080000}"/>
    <cellStyle name="Valuta (0)_CALPREZZ" xfId="2183" xr:uid="{00000000-0005-0000-0000-00008E080000}"/>
    <cellStyle name="Valuta_ PESO ELETTR." xfId="2184" xr:uid="{00000000-0005-0000-0000-00008F080000}"/>
    <cellStyle name="Văn bản Cảnh báo" xfId="2185" xr:uid="{00000000-0005-0000-0000-000091080000}"/>
    <cellStyle name="Văn bản Giải thích" xfId="2186" xr:uid="{00000000-0005-0000-0000-000092080000}"/>
    <cellStyle name="VANG1" xfId="2187" xr:uid="{00000000-0005-0000-0000-000090080000}"/>
    <cellStyle name="viet" xfId="2188" xr:uid="{00000000-0005-0000-0000-000093080000}"/>
    <cellStyle name="viet2" xfId="2189" xr:uid="{00000000-0005-0000-0000-000094080000}"/>
    <cellStyle name="viet2 2" xfId="2190" xr:uid="{00000000-0005-0000-0000-000095080000}"/>
    <cellStyle name="Vietnam 1" xfId="2191" xr:uid="{00000000-0005-0000-0000-000096080000}"/>
    <cellStyle name="VN new romanNormal" xfId="2192" xr:uid="{00000000-0005-0000-0000-000097080000}"/>
    <cellStyle name="VN new romanNormal 2" xfId="2193" xr:uid="{00000000-0005-0000-0000-000098080000}"/>
    <cellStyle name="vn time 10" xfId="2194" xr:uid="{00000000-0005-0000-0000-000099080000}"/>
    <cellStyle name="Vn Time 13" xfId="2195" xr:uid="{00000000-0005-0000-0000-00009A080000}"/>
    <cellStyle name="Vn Time 14" xfId="2196" xr:uid="{00000000-0005-0000-0000-00009B080000}"/>
    <cellStyle name="VN time new roman" xfId="2197" xr:uid="{00000000-0005-0000-0000-00009C080000}"/>
    <cellStyle name="VN time new roman 2" xfId="2198" xr:uid="{00000000-0005-0000-0000-00009D080000}"/>
    <cellStyle name="vn_time" xfId="2199" xr:uid="{00000000-0005-0000-0000-00009E080000}"/>
    <cellStyle name="vnbo" xfId="2200" xr:uid="{00000000-0005-0000-0000-00009F080000}"/>
    <cellStyle name="vnbo 2" xfId="2201" xr:uid="{00000000-0005-0000-0000-0000A0080000}"/>
    <cellStyle name="vnhead1" xfId="2202" xr:uid="{00000000-0005-0000-0000-0000A3080000}"/>
    <cellStyle name="vnhead1 2" xfId="2203" xr:uid="{00000000-0005-0000-0000-0000A4080000}"/>
    <cellStyle name="vnhead2" xfId="2204" xr:uid="{00000000-0005-0000-0000-0000A5080000}"/>
    <cellStyle name="vnhead2 2" xfId="2205" xr:uid="{00000000-0005-0000-0000-0000A6080000}"/>
    <cellStyle name="vnhead3" xfId="2206" xr:uid="{00000000-0005-0000-0000-0000A7080000}"/>
    <cellStyle name="vnhead3 2" xfId="2207" xr:uid="{00000000-0005-0000-0000-0000A8080000}"/>
    <cellStyle name="vnhead4" xfId="2208" xr:uid="{00000000-0005-0000-0000-0000A9080000}"/>
    <cellStyle name="vntxt1" xfId="2209" xr:uid="{00000000-0005-0000-0000-0000A1080000}"/>
    <cellStyle name="vntxt2" xfId="2210" xr:uid="{00000000-0005-0000-0000-0000A2080000}"/>
    <cellStyle name="W?hrung [0]_35ERI8T2gbIEMixb4v26icuOo" xfId="2211" xr:uid="{00000000-0005-0000-0000-0000AA080000}"/>
    <cellStyle name="W?hrung_35ERI8T2gbIEMixb4v26icuOo" xfId="2212" xr:uid="{00000000-0005-0000-0000-0000AB080000}"/>
    <cellStyle name="Währung [0]_68574_Materialbedarfsliste" xfId="2213" xr:uid="{00000000-0005-0000-0000-0000AC080000}"/>
    <cellStyle name="Währung_68574_Materialbedarfsliste" xfId="2214" xr:uid="{00000000-0005-0000-0000-0000AD080000}"/>
    <cellStyle name="Walutowy [0]_Invoices2001Slovakia" xfId="2215" xr:uid="{00000000-0005-0000-0000-0000AE080000}"/>
    <cellStyle name="Walutowy_Invoices2001Slovakia" xfId="2216" xr:uid="{00000000-0005-0000-0000-0000AF080000}"/>
    <cellStyle name="Warning Text 2" xfId="2217" xr:uid="{00000000-0005-0000-0000-0000B0080000}"/>
    <cellStyle name="Warning Text 3" xfId="2218" xr:uid="{00000000-0005-0000-0000-0000B1080000}"/>
    <cellStyle name="wrap" xfId="2219" xr:uid="{00000000-0005-0000-0000-0000B2080000}"/>
    <cellStyle name="Wไhrung [0]_35ERI8T2gbIEMixb4v26icuOo" xfId="2220" xr:uid="{00000000-0005-0000-0000-0000B3080000}"/>
    <cellStyle name="Wไhrung_35ERI8T2gbIEMixb4v26icuOo" xfId="2221" xr:uid="{00000000-0005-0000-0000-0000B4080000}"/>
    <cellStyle name="Xấu" xfId="2222" xr:uid="{00000000-0005-0000-0000-0000B5080000}"/>
    <cellStyle name="xuan" xfId="2223" xr:uid="{00000000-0005-0000-0000-0000B6080000}"/>
    <cellStyle name="y" xfId="2224" xr:uid="{00000000-0005-0000-0000-0000B7080000}"/>
    <cellStyle name="Ý kh¸c_B¶ng 1 (2)" xfId="2225" xr:uid="{00000000-0005-0000-0000-0000B8080000}"/>
    <cellStyle name="เครื่องหมายสกุลเงิน [0]_FTC_OFFER" xfId="2226" xr:uid="{00000000-0005-0000-0000-0000B9080000}"/>
    <cellStyle name="เครื่องหมายสกุลเงิน_FTC_OFFER" xfId="2227" xr:uid="{00000000-0005-0000-0000-0000BA080000}"/>
    <cellStyle name="ปกติ_FTC_OFFER" xfId="2228" xr:uid="{00000000-0005-0000-0000-0000BB080000}"/>
    <cellStyle name=" [0.00]_ Att. 1- Cover" xfId="2229" xr:uid="{00000000-0005-0000-0000-0000BC080000}"/>
    <cellStyle name="_ Att. 1- Cover" xfId="2230" xr:uid="{00000000-0005-0000-0000-0000BD080000}"/>
    <cellStyle name="?_ Att. 1- Cover" xfId="2231" xr:uid="{00000000-0005-0000-0000-0000BE080000}"/>
    <cellStyle name="똿뗦먛귟 [0.00]_PRODUCT DETAIL Q1" xfId="2232" xr:uid="{00000000-0005-0000-0000-0000BF080000}"/>
    <cellStyle name="똿뗦먛귟_PRODUCT DETAIL Q1" xfId="2233" xr:uid="{00000000-0005-0000-0000-0000C0080000}"/>
    <cellStyle name="믅됞 [0.00]_PRODUCT DETAIL Q1" xfId="2234" xr:uid="{00000000-0005-0000-0000-0000C1080000}"/>
    <cellStyle name="믅됞_PRODUCT DETAIL Q1" xfId="2235" xr:uid="{00000000-0005-0000-0000-0000C2080000}"/>
    <cellStyle name="백분율_††††† " xfId="2236" xr:uid="{00000000-0005-0000-0000-0000C3080000}"/>
    <cellStyle name="뷭?_BOOKSHIP" xfId="2237" xr:uid="{00000000-0005-0000-0000-0000C4080000}"/>
    <cellStyle name="안건회계법인" xfId="2238" xr:uid="{00000000-0005-0000-0000-0000C5080000}"/>
    <cellStyle name="콤마 [ - 유형1" xfId="2239" xr:uid="{00000000-0005-0000-0000-0000C6080000}"/>
    <cellStyle name="콤마 [ - 유형2" xfId="2240" xr:uid="{00000000-0005-0000-0000-0000C7080000}"/>
    <cellStyle name="콤마 [ - 유형3" xfId="2241" xr:uid="{00000000-0005-0000-0000-0000C8080000}"/>
    <cellStyle name="콤마 [ - 유형4" xfId="2242" xr:uid="{00000000-0005-0000-0000-0000C9080000}"/>
    <cellStyle name="콤마 [ - 유형5" xfId="2243" xr:uid="{00000000-0005-0000-0000-0000CA080000}"/>
    <cellStyle name="콤마 [ - 유형6" xfId="2244" xr:uid="{00000000-0005-0000-0000-0000CB080000}"/>
    <cellStyle name="콤마 [ - 유형7" xfId="2245" xr:uid="{00000000-0005-0000-0000-0000CC080000}"/>
    <cellStyle name="콤마 [ - 유형8" xfId="2246" xr:uid="{00000000-0005-0000-0000-0000CD080000}"/>
    <cellStyle name="콤마 [0]_ 비목별 월별기술 " xfId="2247" xr:uid="{00000000-0005-0000-0000-0000CE080000}"/>
    <cellStyle name="콤마_ 비목별 월별기술 " xfId="2248" xr:uid="{00000000-0005-0000-0000-0000CF080000}"/>
    <cellStyle name="통화 [0]_††††† " xfId="2249" xr:uid="{00000000-0005-0000-0000-0000D0080000}"/>
    <cellStyle name="통화_††††† " xfId="2250" xr:uid="{00000000-0005-0000-0000-0000D1080000}"/>
    <cellStyle name="표준_ 97년 경영분석(안)" xfId="2251" xr:uid="{00000000-0005-0000-0000-0000D2080000}"/>
    <cellStyle name="표줠_Sheet1_1_총괄표 (수출입) (2)" xfId="2252" xr:uid="{00000000-0005-0000-0000-0000D3080000}"/>
    <cellStyle name="一般_00Q3902REV.1" xfId="2253" xr:uid="{00000000-0005-0000-0000-0000D4080000}"/>
    <cellStyle name="千分位[0]_00Q3902REV.1" xfId="2254" xr:uid="{00000000-0005-0000-0000-0000D5080000}"/>
    <cellStyle name="千分位_00Q3902REV.1" xfId="2255" xr:uid="{00000000-0005-0000-0000-0000D6080000}"/>
    <cellStyle name="桁区切り [0.00]_BE-BQ" xfId="2256" xr:uid="{00000000-0005-0000-0000-0000D7080000}"/>
    <cellStyle name="桁区切り_BE-BQ" xfId="2257" xr:uid="{00000000-0005-0000-0000-0000D8080000}"/>
    <cellStyle name="標準_(A1)BOQ " xfId="2258" xr:uid="{00000000-0005-0000-0000-0000D9080000}"/>
    <cellStyle name="貨幣 [0]_00Q3902REV.1" xfId="2259" xr:uid="{00000000-0005-0000-0000-0000DA080000}"/>
    <cellStyle name="貨幣[0]_BRE" xfId="2260" xr:uid="{00000000-0005-0000-0000-0000DB080000}"/>
    <cellStyle name="貨幣_00Q3902REV.1" xfId="2261" xr:uid="{00000000-0005-0000-0000-0000DC080000}"/>
    <cellStyle name="通貨 [0.00]_BE-BQ" xfId="2262" xr:uid="{00000000-0005-0000-0000-0000DD080000}"/>
    <cellStyle name="通貨_BE-BQ" xfId="2263" xr:uid="{00000000-0005-0000-0000-0000DE080000}"/>
  </cellStyles>
  <dxfs count="0"/>
  <tableStyles count="0" defaultTableStyle="TableStyleMedium9" defaultPivotStyle="PivotStyleLight16"/>
  <colors>
    <mruColors>
      <color rgb="FFFFFF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39"/>
  <sheetViews>
    <sheetView workbookViewId="0">
      <selection activeCell="C19" sqref="C19"/>
    </sheetView>
  </sheetViews>
  <sheetFormatPr defaultColWidth="9.140625" defaultRowHeight="15.75"/>
  <cols>
    <col min="1" max="3" width="9.140625" style="5"/>
    <col min="4" max="4" width="16.7109375" style="5" customWidth="1"/>
    <col min="5" max="6" width="15.7109375" style="5" customWidth="1"/>
    <col min="7" max="7" width="20.85546875" style="5" hidden="1" customWidth="1"/>
    <col min="8" max="9" width="20.5703125" style="5" hidden="1" customWidth="1"/>
    <col min="10" max="10" width="20.5703125" style="5" customWidth="1"/>
    <col min="11" max="11" width="9.140625" style="5"/>
    <col min="12" max="12" width="16.42578125" style="5" customWidth="1"/>
    <col min="13" max="13" width="24.28515625" style="5" customWidth="1"/>
    <col min="14" max="14" width="17.5703125" style="5" customWidth="1"/>
    <col min="15" max="16384" width="9.140625" style="5"/>
  </cols>
  <sheetData>
    <row r="3" spans="3:10" ht="49.5" customHeight="1">
      <c r="C3" s="1" t="s">
        <v>14</v>
      </c>
      <c r="D3" s="1" t="s">
        <v>0</v>
      </c>
      <c r="E3" s="2" t="s">
        <v>6</v>
      </c>
      <c r="F3" s="2" t="s">
        <v>13</v>
      </c>
      <c r="G3" s="3" t="s">
        <v>1</v>
      </c>
      <c r="H3" s="3" t="s">
        <v>5</v>
      </c>
      <c r="I3" s="4"/>
    </row>
    <row r="4" spans="3:10" ht="18" customHeight="1">
      <c r="C4" s="6">
        <v>2011</v>
      </c>
      <c r="D4" s="7">
        <v>1127</v>
      </c>
      <c r="E4" s="7"/>
      <c r="F4" s="202">
        <f>(E5+E6+E7+E8)/4</f>
        <v>10.717123307400957</v>
      </c>
      <c r="G4" s="3"/>
      <c r="H4" s="3"/>
      <c r="I4" s="4"/>
    </row>
    <row r="5" spans="3:10" ht="18" customHeight="1">
      <c r="C5" s="6">
        <v>2012</v>
      </c>
      <c r="D5" s="7">
        <v>1427</v>
      </c>
      <c r="E5" s="8">
        <f>(D5-D4)/D4*100</f>
        <v>26.619343389529725</v>
      </c>
      <c r="F5" s="203"/>
      <c r="G5" s="3"/>
      <c r="H5" s="3"/>
      <c r="I5" s="4"/>
    </row>
    <row r="6" spans="3:10" ht="18" customHeight="1">
      <c r="C6" s="6">
        <v>2013</v>
      </c>
      <c r="D6" s="7">
        <v>1448</v>
      </c>
      <c r="E6" s="8">
        <f t="shared" ref="E6:E7" si="0">(D6-D5)/D5*100</f>
        <v>1.4716187806587244</v>
      </c>
      <c r="F6" s="203"/>
      <c r="G6" s="3"/>
      <c r="H6" s="3"/>
      <c r="I6" s="4"/>
    </row>
    <row r="7" spans="3:10" ht="18" customHeight="1">
      <c r="C7" s="6">
        <v>2014</v>
      </c>
      <c r="D7" s="7">
        <v>1733</v>
      </c>
      <c r="E7" s="8">
        <f t="shared" si="0"/>
        <v>19.682320441988953</v>
      </c>
      <c r="F7" s="203"/>
      <c r="G7" s="3"/>
      <c r="H7" s="3"/>
      <c r="I7" s="4"/>
    </row>
    <row r="8" spans="3:10" ht="18" customHeight="1">
      <c r="C8" s="6">
        <v>2015</v>
      </c>
      <c r="D8" s="7">
        <v>1648</v>
      </c>
      <c r="E8" s="8">
        <f>(D8-D7)/D7*100</f>
        <v>-4.904789382573572</v>
      </c>
      <c r="F8" s="203"/>
      <c r="G8" s="3"/>
      <c r="H8" s="3"/>
      <c r="I8" s="4"/>
    </row>
    <row r="9" spans="3:10" ht="18" customHeight="1">
      <c r="C9" s="207" t="s">
        <v>15</v>
      </c>
      <c r="D9" s="208"/>
      <c r="E9" s="209"/>
      <c r="F9" s="204">
        <v>14</v>
      </c>
      <c r="G9" s="3"/>
      <c r="H9" s="3"/>
      <c r="I9" s="4"/>
    </row>
    <row r="10" spans="3:10" ht="3" customHeight="1">
      <c r="C10" s="210"/>
      <c r="D10" s="211"/>
      <c r="E10" s="212"/>
      <c r="F10" s="205"/>
      <c r="G10" s="3"/>
      <c r="H10" s="3"/>
      <c r="I10" s="4"/>
    </row>
    <row r="11" spans="3:10" ht="18" hidden="1" customHeight="1">
      <c r="C11" s="210"/>
      <c r="D11" s="211"/>
      <c r="E11" s="212"/>
      <c r="F11" s="205"/>
      <c r="G11" s="3"/>
      <c r="H11" s="3"/>
      <c r="I11" s="4"/>
    </row>
    <row r="12" spans="3:10" ht="18" hidden="1" customHeight="1">
      <c r="C12" s="210"/>
      <c r="D12" s="211"/>
      <c r="E12" s="212"/>
      <c r="F12" s="205"/>
      <c r="G12" s="3"/>
      <c r="H12" s="3"/>
      <c r="I12" s="4"/>
    </row>
    <row r="13" spans="3:10" ht="18" hidden="1" customHeight="1">
      <c r="C13" s="213"/>
      <c r="D13" s="214"/>
      <c r="E13" s="215"/>
      <c r="F13" s="206"/>
      <c r="G13" s="3"/>
      <c r="H13" s="3"/>
      <c r="I13" s="4"/>
    </row>
    <row r="14" spans="3:10">
      <c r="C14" s="6">
        <v>2021</v>
      </c>
      <c r="D14" s="7">
        <v>2670</v>
      </c>
      <c r="E14" s="8"/>
      <c r="F14" s="216">
        <f>SUM(E15:E18)/4</f>
        <v>14.788894279841934</v>
      </c>
      <c r="G14" s="9" t="e">
        <f>#REF!/#REF!*100</f>
        <v>#REF!</v>
      </c>
      <c r="H14" s="9"/>
      <c r="I14" s="10"/>
    </row>
    <row r="15" spans="3:10">
      <c r="C15" s="6">
        <v>2022</v>
      </c>
      <c r="D15" s="7">
        <v>2920</v>
      </c>
      <c r="E15" s="9">
        <f>(D15-D14)/D14*100</f>
        <v>9.3632958801498134</v>
      </c>
      <c r="F15" s="217"/>
      <c r="G15" s="9" t="e">
        <f>#REF!/#REF!*100</f>
        <v>#REF!</v>
      </c>
      <c r="H15" s="9" t="e">
        <f>G15-G14</f>
        <v>#REF!</v>
      </c>
      <c r="I15" s="10"/>
      <c r="J15" s="10"/>
    </row>
    <row r="16" spans="3:10">
      <c r="C16" s="6">
        <v>2023</v>
      </c>
      <c r="D16" s="7">
        <v>3335</v>
      </c>
      <c r="E16" s="9">
        <f t="shared" ref="E16:E17" si="1">(D16-D15)/D15*100</f>
        <v>14.212328767123289</v>
      </c>
      <c r="F16" s="217"/>
      <c r="G16" s="9" t="e">
        <f>#REF!/#REF!*100</f>
        <v>#REF!</v>
      </c>
      <c r="H16" s="9" t="e">
        <f t="shared" ref="H16:H18" si="2">G16-G15</f>
        <v>#REF!</v>
      </c>
      <c r="I16" s="10" t="e">
        <f>SUM(H15:H18)/4</f>
        <v>#REF!</v>
      </c>
    </row>
    <row r="17" spans="3:9">
      <c r="C17" s="6">
        <v>2024</v>
      </c>
      <c r="D17" s="7">
        <v>3774</v>
      </c>
      <c r="E17" s="9">
        <f t="shared" si="1"/>
        <v>13.163418290854572</v>
      </c>
      <c r="F17" s="217"/>
      <c r="G17" s="9" t="e">
        <f>#REF!/#REF!*100</f>
        <v>#REF!</v>
      </c>
      <c r="H17" s="9" t="e">
        <f t="shared" si="2"/>
        <v>#REF!</v>
      </c>
      <c r="I17" s="10"/>
    </row>
    <row r="18" spans="3:9">
      <c r="C18" s="6">
        <v>2025</v>
      </c>
      <c r="D18" s="7">
        <v>4620</v>
      </c>
      <c r="E18" s="9">
        <f>(D18-D17)/D17*100</f>
        <v>22.416534181240063</v>
      </c>
      <c r="F18" s="218"/>
      <c r="G18" s="9" t="e">
        <f>#REF!/#REF!*100</f>
        <v>#REF!</v>
      </c>
      <c r="H18" s="9" t="e">
        <f t="shared" si="2"/>
        <v>#REF!</v>
      </c>
      <c r="I18" s="10"/>
    </row>
    <row r="19" spans="3:9">
      <c r="C19" s="10"/>
      <c r="D19" s="10"/>
    </row>
    <row r="20" spans="3:9">
      <c r="C20" s="10"/>
    </row>
    <row r="21" spans="3:9" ht="63">
      <c r="C21" s="10"/>
      <c r="D21" s="2" t="s">
        <v>3</v>
      </c>
      <c r="E21" s="2" t="s">
        <v>7</v>
      </c>
      <c r="F21" s="11" t="s">
        <v>8</v>
      </c>
    </row>
    <row r="22" spans="3:9">
      <c r="C22" s="10"/>
      <c r="D22" s="1" t="s">
        <v>2</v>
      </c>
      <c r="E22" s="7">
        <v>14</v>
      </c>
      <c r="F22" s="12"/>
    </row>
    <row r="23" spans="3:9">
      <c r="C23" s="10"/>
      <c r="D23" s="1" t="s">
        <v>4</v>
      </c>
      <c r="E23" s="7">
        <v>14.8</v>
      </c>
      <c r="F23" s="12">
        <f>E23-E22</f>
        <v>0.80000000000000071</v>
      </c>
    </row>
    <row r="24" spans="3:9">
      <c r="C24" s="10"/>
      <c r="D24" s="1" t="s">
        <v>9</v>
      </c>
      <c r="E24" s="8">
        <f>E23+$F$23</f>
        <v>15.600000000000001</v>
      </c>
      <c r="F24" s="12"/>
    </row>
    <row r="25" spans="3:9">
      <c r="C25" s="10"/>
      <c r="D25" s="1" t="s">
        <v>10</v>
      </c>
      <c r="E25" s="8">
        <f>E24+$F$23</f>
        <v>16.400000000000002</v>
      </c>
      <c r="F25" s="12"/>
    </row>
    <row r="26" spans="3:9">
      <c r="C26" s="10"/>
      <c r="D26" s="1" t="s">
        <v>11</v>
      </c>
      <c r="E26" s="8">
        <f>E25+$F$23</f>
        <v>17.200000000000003</v>
      </c>
      <c r="F26" s="12"/>
    </row>
    <row r="27" spans="3:9">
      <c r="C27" s="10"/>
      <c r="D27" s="1" t="s">
        <v>12</v>
      </c>
      <c r="E27" s="8">
        <f>E26+$F$23</f>
        <v>18.000000000000004</v>
      </c>
      <c r="F27" s="12"/>
    </row>
    <row r="28" spans="3:9">
      <c r="C28" s="10"/>
    </row>
    <row r="29" spans="3:9">
      <c r="C29" s="10"/>
    </row>
    <row r="30" spans="3:9">
      <c r="C30" s="10"/>
    </row>
    <row r="31" spans="3:9">
      <c r="C31" s="10"/>
    </row>
    <row r="32" spans="3:9">
      <c r="C32" s="10"/>
    </row>
    <row r="33" spans="3:10">
      <c r="C33" s="10"/>
    </row>
    <row r="34" spans="3:10">
      <c r="C34" s="10"/>
    </row>
    <row r="35" spans="3:10">
      <c r="C35" s="10"/>
    </row>
    <row r="36" spans="3:10">
      <c r="C36" s="10"/>
    </row>
    <row r="37" spans="3:10">
      <c r="C37" s="10"/>
    </row>
    <row r="38" spans="3:10">
      <c r="C38" s="10"/>
    </row>
    <row r="39" spans="3:10">
      <c r="J39" s="10"/>
    </row>
  </sheetData>
  <mergeCells count="4">
    <mergeCell ref="F4:F8"/>
    <mergeCell ref="F9:F13"/>
    <mergeCell ref="C9:E13"/>
    <mergeCell ref="F14:F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C367"/>
  <sheetViews>
    <sheetView showZeros="0" zoomScaleNormal="100" workbookViewId="0">
      <pane xSplit="3" ySplit="12" topLeftCell="G167" activePane="bottomRight" state="frozen"/>
      <selection pane="topRight" activeCell="D1" sqref="D1"/>
      <selection pane="bottomLeft" activeCell="A12" sqref="A12"/>
      <selection pane="bottomRight" activeCell="A12" sqref="A12"/>
    </sheetView>
  </sheetViews>
  <sheetFormatPr defaultColWidth="9.140625" defaultRowHeight="12.75" outlineLevelRow="1" outlineLevelCol="1"/>
  <cols>
    <col min="1" max="1" width="5.5703125" style="21" customWidth="1"/>
    <col min="2" max="2" width="29.140625" style="22" customWidth="1"/>
    <col min="3" max="3" width="9.140625" style="23" hidden="1" customWidth="1" outlineLevel="1"/>
    <col min="4" max="4" width="12.140625" style="23" hidden="1" customWidth="1" outlineLevel="1"/>
    <col min="5" max="5" width="12" style="23" customWidth="1" collapsed="1"/>
    <col min="6" max="6" width="10.28515625" style="23" bestFit="1" customWidth="1"/>
    <col min="7" max="7" width="10.85546875" style="23" customWidth="1"/>
    <col min="8" max="8" width="10.7109375" style="23" hidden="1" customWidth="1" outlineLevel="1"/>
    <col min="9" max="11" width="9.140625" style="23" hidden="1" customWidth="1" outlineLevel="1"/>
    <col min="12" max="12" width="10" style="23" hidden="1" customWidth="1" outlineLevel="1"/>
    <col min="13" max="16" width="9.140625" style="23" hidden="1" customWidth="1" outlineLevel="1"/>
    <col min="17" max="17" width="10.7109375" style="23" hidden="1" customWidth="1" outlineLevel="1"/>
    <col min="18" max="20" width="9.140625" style="23" hidden="1" customWidth="1" outlineLevel="1"/>
    <col min="21" max="21" width="9.140625" style="23" hidden="1" customWidth="1" outlineLevel="1" collapsed="1"/>
    <col min="22" max="22" width="10" style="23" hidden="1" customWidth="1" outlineLevel="1"/>
    <col min="23" max="23" width="9.140625" style="23" hidden="1" customWidth="1" outlineLevel="1"/>
    <col min="24" max="24" width="5.7109375" style="23" hidden="1" customWidth="1" outlineLevel="1"/>
    <col min="25" max="25" width="9.140625" style="23" collapsed="1"/>
    <col min="26" max="26" width="7.85546875" style="23" customWidth="1" collapsed="1"/>
    <col min="27" max="29" width="9.140625" style="23"/>
    <col min="30" max="30" width="12" style="23" customWidth="1" collapsed="1"/>
    <col min="31" max="31" width="10.28515625" style="23" bestFit="1" customWidth="1"/>
    <col min="32" max="32" width="9.140625" style="23"/>
    <col min="33" max="45" width="9.140625" style="23" hidden="1" customWidth="1" outlineLevel="1"/>
    <col min="46" max="46" width="9.140625" style="23" hidden="1" customWidth="1" outlineLevel="1" collapsed="1"/>
    <col min="47" max="49" width="9.140625" style="23" hidden="1" customWidth="1" outlineLevel="1"/>
    <col min="50" max="50" width="9.140625" style="23" collapsed="1"/>
    <col min="51" max="51" width="7.85546875" style="23" customWidth="1" collapsed="1"/>
    <col min="52" max="16384" width="9.140625" style="23"/>
  </cols>
  <sheetData>
    <row r="1" spans="1:55" s="16" customFormat="1" ht="15">
      <c r="A1" s="15" t="s">
        <v>214</v>
      </c>
      <c r="E1" s="17"/>
      <c r="V1" s="16">
        <v>347305</v>
      </c>
      <c r="W1" s="16">
        <f>27350+11853</f>
        <v>39203</v>
      </c>
      <c r="AD1" s="17"/>
      <c r="AU1" s="16">
        <v>347305</v>
      </c>
      <c r="AV1" s="16">
        <f>27350+11853</f>
        <v>39203</v>
      </c>
    </row>
    <row r="2" spans="1:55" s="16" customFormat="1" ht="15">
      <c r="A2" s="18"/>
      <c r="E2" s="19"/>
      <c r="V2" s="20">
        <f>V1-V95</f>
        <v>347305</v>
      </c>
      <c r="W2" s="20">
        <f>W1-U13</f>
        <v>39203</v>
      </c>
      <c r="AD2" s="19"/>
      <c r="AU2" s="20">
        <f>AU1-AU95</f>
        <v>347305</v>
      </c>
      <c r="AV2" s="20">
        <f>AV1-AT13</f>
        <v>39203</v>
      </c>
    </row>
    <row r="3" spans="1:55" s="16" customFormat="1" ht="15">
      <c r="A3" s="222" t="s">
        <v>465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</row>
    <row r="4" spans="1:55" s="16" customFormat="1" ht="15">
      <c r="A4" s="220" t="s">
        <v>215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</row>
    <row r="5" spans="1:55">
      <c r="F5" s="24"/>
      <c r="L5" s="25" t="s">
        <v>29</v>
      </c>
      <c r="AC5" s="23" t="s">
        <v>216</v>
      </c>
      <c r="AE5" s="24"/>
      <c r="AK5" s="25" t="s">
        <v>29</v>
      </c>
    </row>
    <row r="6" spans="1:55" ht="12.75" hidden="1" customHeight="1" outlineLevel="1">
      <c r="B6" s="23"/>
      <c r="C6" s="241" t="s">
        <v>217</v>
      </c>
      <c r="D6" s="242" t="s">
        <v>218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1"/>
    </row>
    <row r="7" spans="1:55" ht="15" customHeight="1" outlineLevel="1">
      <c r="A7" s="231" t="s">
        <v>16</v>
      </c>
      <c r="B7" s="223" t="s">
        <v>219</v>
      </c>
      <c r="C7" s="241"/>
      <c r="D7" s="26"/>
      <c r="E7" s="228" t="s">
        <v>430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30"/>
      <c r="AD7" s="228" t="s">
        <v>17</v>
      </c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30"/>
    </row>
    <row r="8" spans="1:55" ht="12.75" customHeight="1">
      <c r="A8" s="231"/>
      <c r="B8" s="223"/>
      <c r="C8" s="241"/>
      <c r="D8" s="225" t="s">
        <v>220</v>
      </c>
      <c r="E8" s="231" t="s">
        <v>37</v>
      </c>
      <c r="F8" s="225" t="s">
        <v>420</v>
      </c>
      <c r="G8" s="223" t="s">
        <v>421</v>
      </c>
      <c r="H8" s="238" t="s">
        <v>42</v>
      </c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40"/>
      <c r="Y8" s="225" t="s">
        <v>221</v>
      </c>
      <c r="Z8" s="225" t="s">
        <v>222</v>
      </c>
      <c r="AA8" s="232" t="s">
        <v>234</v>
      </c>
      <c r="AB8" s="233"/>
      <c r="AC8" s="234"/>
      <c r="AD8" s="231" t="s">
        <v>37</v>
      </c>
      <c r="AE8" s="225" t="s">
        <v>420</v>
      </c>
      <c r="AF8" s="223" t="s">
        <v>421</v>
      </c>
      <c r="AG8" s="238" t="s">
        <v>42</v>
      </c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40"/>
      <c r="AX8" s="225" t="s">
        <v>221</v>
      </c>
      <c r="AY8" s="225" t="s">
        <v>222</v>
      </c>
      <c r="AZ8" s="232" t="s">
        <v>234</v>
      </c>
      <c r="BA8" s="233"/>
      <c r="BB8" s="234"/>
    </row>
    <row r="9" spans="1:55" ht="12.75" customHeight="1">
      <c r="A9" s="231"/>
      <c r="B9" s="223"/>
      <c r="C9" s="241"/>
      <c r="D9" s="226"/>
      <c r="E9" s="231"/>
      <c r="F9" s="226"/>
      <c r="G9" s="223"/>
      <c r="H9" s="223" t="s">
        <v>223</v>
      </c>
      <c r="I9" s="223" t="s">
        <v>224</v>
      </c>
      <c r="J9" s="223" t="s">
        <v>33</v>
      </c>
      <c r="K9" s="223" t="s">
        <v>225</v>
      </c>
      <c r="L9" s="223" t="s">
        <v>226</v>
      </c>
      <c r="M9" s="223" t="s">
        <v>227</v>
      </c>
      <c r="N9" s="223" t="s">
        <v>228</v>
      </c>
      <c r="O9" s="223" t="s">
        <v>229</v>
      </c>
      <c r="P9" s="223" t="s">
        <v>34</v>
      </c>
      <c r="Q9" s="223" t="s">
        <v>230</v>
      </c>
      <c r="R9" s="224" t="s">
        <v>42</v>
      </c>
      <c r="S9" s="224"/>
      <c r="T9" s="224"/>
      <c r="U9" s="223" t="s">
        <v>231</v>
      </c>
      <c r="V9" s="223" t="s">
        <v>232</v>
      </c>
      <c r="W9" s="223" t="s">
        <v>233</v>
      </c>
      <c r="X9" s="225" t="s">
        <v>35</v>
      </c>
      <c r="Y9" s="226"/>
      <c r="Z9" s="226"/>
      <c r="AA9" s="235"/>
      <c r="AB9" s="236"/>
      <c r="AC9" s="237"/>
      <c r="AD9" s="231"/>
      <c r="AE9" s="226"/>
      <c r="AF9" s="223"/>
      <c r="AG9" s="223" t="s">
        <v>223</v>
      </c>
      <c r="AH9" s="223" t="s">
        <v>224</v>
      </c>
      <c r="AI9" s="223" t="s">
        <v>33</v>
      </c>
      <c r="AJ9" s="223" t="s">
        <v>225</v>
      </c>
      <c r="AK9" s="223" t="s">
        <v>226</v>
      </c>
      <c r="AL9" s="223" t="s">
        <v>227</v>
      </c>
      <c r="AM9" s="223" t="s">
        <v>228</v>
      </c>
      <c r="AN9" s="223" t="s">
        <v>229</v>
      </c>
      <c r="AO9" s="223" t="s">
        <v>34</v>
      </c>
      <c r="AP9" s="223" t="s">
        <v>230</v>
      </c>
      <c r="AQ9" s="224" t="s">
        <v>42</v>
      </c>
      <c r="AR9" s="224"/>
      <c r="AS9" s="224"/>
      <c r="AT9" s="223" t="s">
        <v>231</v>
      </c>
      <c r="AU9" s="223" t="s">
        <v>232</v>
      </c>
      <c r="AV9" s="223" t="s">
        <v>233</v>
      </c>
      <c r="AW9" s="225" t="s">
        <v>35</v>
      </c>
      <c r="AX9" s="226"/>
      <c r="AY9" s="226"/>
      <c r="AZ9" s="235"/>
      <c r="BA9" s="236"/>
      <c r="BB9" s="237"/>
    </row>
    <row r="10" spans="1:55" ht="12.75" customHeight="1">
      <c r="A10" s="231"/>
      <c r="B10" s="223"/>
      <c r="C10" s="241"/>
      <c r="D10" s="226"/>
      <c r="E10" s="231"/>
      <c r="F10" s="226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 t="s">
        <v>235</v>
      </c>
      <c r="S10" s="224" t="s">
        <v>236</v>
      </c>
      <c r="T10" s="224" t="s">
        <v>237</v>
      </c>
      <c r="U10" s="223"/>
      <c r="V10" s="223" t="s">
        <v>238</v>
      </c>
      <c r="W10" s="223"/>
      <c r="X10" s="226"/>
      <c r="Y10" s="226"/>
      <c r="Z10" s="226"/>
      <c r="AA10" s="223" t="s">
        <v>37</v>
      </c>
      <c r="AB10" s="225" t="s">
        <v>26</v>
      </c>
      <c r="AC10" s="225" t="s">
        <v>27</v>
      </c>
      <c r="AD10" s="231"/>
      <c r="AE10" s="226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4" t="s">
        <v>235</v>
      </c>
      <c r="AR10" s="224" t="s">
        <v>236</v>
      </c>
      <c r="AS10" s="224" t="s">
        <v>237</v>
      </c>
      <c r="AT10" s="223"/>
      <c r="AU10" s="223" t="s">
        <v>238</v>
      </c>
      <c r="AV10" s="223"/>
      <c r="AW10" s="226"/>
      <c r="AX10" s="226"/>
      <c r="AY10" s="226"/>
      <c r="AZ10" s="223" t="s">
        <v>37</v>
      </c>
      <c r="BA10" s="225" t="s">
        <v>26</v>
      </c>
      <c r="BB10" s="225" t="s">
        <v>27</v>
      </c>
    </row>
    <row r="11" spans="1:55" ht="67.5" customHeight="1">
      <c r="A11" s="231"/>
      <c r="B11" s="223"/>
      <c r="C11" s="241"/>
      <c r="D11" s="227"/>
      <c r="E11" s="231"/>
      <c r="F11" s="227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24"/>
      <c r="T11" s="224"/>
      <c r="U11" s="223"/>
      <c r="V11" s="223" t="s">
        <v>239</v>
      </c>
      <c r="W11" s="223"/>
      <c r="X11" s="227"/>
      <c r="Y11" s="227"/>
      <c r="Z11" s="227"/>
      <c r="AA11" s="223"/>
      <c r="AB11" s="227"/>
      <c r="AC11" s="227"/>
      <c r="AD11" s="231"/>
      <c r="AE11" s="227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4"/>
      <c r="AR11" s="224"/>
      <c r="AS11" s="224"/>
      <c r="AT11" s="223"/>
      <c r="AU11" s="223" t="s">
        <v>239</v>
      </c>
      <c r="AV11" s="223"/>
      <c r="AW11" s="227"/>
      <c r="AX11" s="227"/>
      <c r="AY11" s="227"/>
      <c r="AZ11" s="223"/>
      <c r="BA11" s="227"/>
      <c r="BB11" s="227"/>
    </row>
    <row r="12" spans="1:55" ht="12.75" customHeight="1">
      <c r="A12" s="27" t="s">
        <v>18</v>
      </c>
      <c r="B12" s="28" t="s">
        <v>19</v>
      </c>
      <c r="C12" s="29"/>
      <c r="D12" s="27"/>
      <c r="E12" s="27"/>
      <c r="F12" s="27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2"/>
      <c r="U12" s="31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30"/>
      <c r="AG12" s="31"/>
      <c r="AH12" s="31"/>
      <c r="AI12" s="31"/>
      <c r="AJ12" s="31"/>
      <c r="AK12" s="31"/>
      <c r="AL12" s="31"/>
      <c r="AM12" s="31"/>
      <c r="AN12" s="31"/>
      <c r="AO12" s="31"/>
      <c r="AP12" s="32"/>
      <c r="AQ12" s="32"/>
      <c r="AT12" s="31"/>
      <c r="AU12" s="27"/>
      <c r="AV12" s="27"/>
      <c r="AW12" s="27"/>
      <c r="AX12" s="27"/>
      <c r="AY12" s="27"/>
      <c r="AZ12" s="27"/>
      <c r="BA12" s="27"/>
      <c r="BB12" s="27"/>
    </row>
    <row r="13" spans="1:55" ht="20.25" customHeight="1">
      <c r="A13" s="33"/>
      <c r="B13" s="34" t="s">
        <v>240</v>
      </c>
      <c r="C13" s="35"/>
      <c r="D13" s="36"/>
      <c r="E13" s="37">
        <f>F13+G13+Y13+Z13+AA13</f>
        <v>0</v>
      </c>
      <c r="F13" s="38">
        <f t="shared" ref="F13:AC13" si="0">F14+F301</f>
        <v>0</v>
      </c>
      <c r="G13" s="38">
        <f t="shared" si="0"/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  <c r="S13" s="38">
        <f t="shared" si="0"/>
        <v>0</v>
      </c>
      <c r="T13" s="38">
        <f t="shared" si="0"/>
        <v>0</v>
      </c>
      <c r="U13" s="38">
        <f t="shared" si="0"/>
        <v>0</v>
      </c>
      <c r="V13" s="38">
        <f t="shared" si="0"/>
        <v>0</v>
      </c>
      <c r="W13" s="38">
        <f t="shared" si="0"/>
        <v>0</v>
      </c>
      <c r="X13" s="38">
        <f t="shared" si="0"/>
        <v>0</v>
      </c>
      <c r="Y13" s="38">
        <f t="shared" si="0"/>
        <v>0</v>
      </c>
      <c r="Z13" s="38">
        <f t="shared" si="0"/>
        <v>0</v>
      </c>
      <c r="AA13" s="38">
        <f t="shared" si="0"/>
        <v>0</v>
      </c>
      <c r="AB13" s="38">
        <f t="shared" si="0"/>
        <v>0</v>
      </c>
      <c r="AC13" s="38">
        <f t="shared" si="0"/>
        <v>0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5" ht="27" customHeight="1">
      <c r="A14" s="39" t="s">
        <v>18</v>
      </c>
      <c r="B14" s="40" t="s">
        <v>241</v>
      </c>
      <c r="C14" s="41"/>
      <c r="D14" s="42"/>
      <c r="E14" s="43">
        <f t="shared" ref="E14:E77" si="1">F14+G14+Y14+Z14+AA14</f>
        <v>0</v>
      </c>
      <c r="F14" s="44">
        <f t="shared" ref="F14:AC14" si="2">F15+F95+F298+F299+F300+F297</f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  <c r="R14" s="44">
        <f t="shared" si="2"/>
        <v>0</v>
      </c>
      <c r="S14" s="44">
        <f t="shared" si="2"/>
        <v>0</v>
      </c>
      <c r="T14" s="44">
        <f t="shared" si="2"/>
        <v>0</v>
      </c>
      <c r="U14" s="44">
        <f t="shared" si="2"/>
        <v>0</v>
      </c>
      <c r="V14" s="44">
        <f t="shared" si="2"/>
        <v>0</v>
      </c>
      <c r="W14" s="44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4">
        <f t="shared" si="2"/>
        <v>0</v>
      </c>
      <c r="AB14" s="44">
        <f t="shared" si="2"/>
        <v>0</v>
      </c>
      <c r="AC14" s="44">
        <f t="shared" si="2"/>
        <v>0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5" ht="20.25" customHeight="1">
      <c r="A15" s="112" t="s">
        <v>242</v>
      </c>
      <c r="B15" s="113" t="s">
        <v>26</v>
      </c>
      <c r="C15" s="114"/>
      <c r="D15" s="115"/>
      <c r="E15" s="116">
        <f t="shared" si="1"/>
        <v>0</v>
      </c>
      <c r="F15" s="117">
        <f t="shared" ref="F15:AC15" si="3">F16</f>
        <v>0</v>
      </c>
      <c r="G15" s="117">
        <f t="shared" si="3"/>
        <v>0</v>
      </c>
      <c r="H15" s="117">
        <f t="shared" si="3"/>
        <v>0</v>
      </c>
      <c r="I15" s="117">
        <f t="shared" si="3"/>
        <v>0</v>
      </c>
      <c r="J15" s="117">
        <f t="shared" si="3"/>
        <v>0</v>
      </c>
      <c r="K15" s="117">
        <f t="shared" si="3"/>
        <v>0</v>
      </c>
      <c r="L15" s="117">
        <f t="shared" si="3"/>
        <v>0</v>
      </c>
      <c r="M15" s="117">
        <f t="shared" si="3"/>
        <v>0</v>
      </c>
      <c r="N15" s="117">
        <f t="shared" si="3"/>
        <v>0</v>
      </c>
      <c r="O15" s="117">
        <f t="shared" si="3"/>
        <v>0</v>
      </c>
      <c r="P15" s="117">
        <f t="shared" si="3"/>
        <v>0</v>
      </c>
      <c r="Q15" s="117">
        <f t="shared" si="3"/>
        <v>0</v>
      </c>
      <c r="R15" s="117">
        <f t="shared" si="3"/>
        <v>0</v>
      </c>
      <c r="S15" s="117">
        <f t="shared" si="3"/>
        <v>0</v>
      </c>
      <c r="T15" s="117">
        <f t="shared" si="3"/>
        <v>0</v>
      </c>
      <c r="U15" s="117">
        <f t="shared" si="3"/>
        <v>0</v>
      </c>
      <c r="V15" s="117">
        <f t="shared" si="3"/>
        <v>0</v>
      </c>
      <c r="W15" s="117">
        <f t="shared" si="3"/>
        <v>0</v>
      </c>
      <c r="X15" s="117">
        <f t="shared" si="3"/>
        <v>0</v>
      </c>
      <c r="Y15" s="117">
        <f t="shared" si="3"/>
        <v>0</v>
      </c>
      <c r="Z15" s="117">
        <f t="shared" si="3"/>
        <v>0</v>
      </c>
      <c r="AA15" s="117">
        <f t="shared" si="3"/>
        <v>0</v>
      </c>
      <c r="AB15" s="117">
        <f t="shared" si="3"/>
        <v>0</v>
      </c>
      <c r="AC15" s="117">
        <f t="shared" si="3"/>
        <v>0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23" t="s">
        <v>463</v>
      </c>
    </row>
    <row r="16" spans="1:55" s="16" customFormat="1" ht="22.5" customHeight="1">
      <c r="A16" s="118" t="s">
        <v>20</v>
      </c>
      <c r="B16" s="119" t="s">
        <v>243</v>
      </c>
      <c r="C16" s="120"/>
      <c r="D16" s="120"/>
      <c r="E16" s="116">
        <f t="shared" si="1"/>
        <v>0</v>
      </c>
      <c r="F16" s="117">
        <f t="shared" ref="F16:Z16" si="4">SUBTOTAL(9,F17:F94)</f>
        <v>0</v>
      </c>
      <c r="G16" s="121">
        <f t="shared" si="4"/>
        <v>0</v>
      </c>
      <c r="H16" s="121">
        <f t="shared" si="4"/>
        <v>0</v>
      </c>
      <c r="I16" s="121">
        <f t="shared" si="4"/>
        <v>0</v>
      </c>
      <c r="J16" s="121">
        <f t="shared" si="4"/>
        <v>0</v>
      </c>
      <c r="K16" s="121">
        <f t="shared" si="4"/>
        <v>0</v>
      </c>
      <c r="L16" s="121">
        <f t="shared" si="4"/>
        <v>0</v>
      </c>
      <c r="M16" s="121">
        <f t="shared" si="4"/>
        <v>0</v>
      </c>
      <c r="N16" s="121">
        <f t="shared" si="4"/>
        <v>0</v>
      </c>
      <c r="O16" s="121">
        <f t="shared" si="4"/>
        <v>0</v>
      </c>
      <c r="P16" s="121">
        <f t="shared" si="4"/>
        <v>0</v>
      </c>
      <c r="Q16" s="121">
        <f t="shared" si="4"/>
        <v>0</v>
      </c>
      <c r="R16" s="121">
        <f t="shared" si="4"/>
        <v>0</v>
      </c>
      <c r="S16" s="121">
        <f t="shared" si="4"/>
        <v>0</v>
      </c>
      <c r="T16" s="121">
        <f t="shared" si="4"/>
        <v>0</v>
      </c>
      <c r="U16" s="121">
        <f t="shared" si="4"/>
        <v>0</v>
      </c>
      <c r="V16" s="121">
        <f t="shared" si="4"/>
        <v>0</v>
      </c>
      <c r="W16" s="121">
        <f t="shared" si="4"/>
        <v>0</v>
      </c>
      <c r="X16" s="121">
        <f t="shared" si="4"/>
        <v>0</v>
      </c>
      <c r="Y16" s="121">
        <f t="shared" si="4"/>
        <v>0</v>
      </c>
      <c r="Z16" s="121">
        <f t="shared" si="4"/>
        <v>0</v>
      </c>
      <c r="AA16" s="121">
        <f>AB16+AC16</f>
        <v>0</v>
      </c>
      <c r="AB16" s="121">
        <f>SUBTOTAL(9,AB17:AB94)</f>
        <v>0</v>
      </c>
      <c r="AC16" s="121">
        <f>SUBTOTAL(9,AC17:AC94)</f>
        <v>0</v>
      </c>
      <c r="AD16" s="117"/>
      <c r="AE16" s="117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</row>
    <row r="17" spans="1:54" s="16" customFormat="1" ht="15">
      <c r="A17" s="122">
        <v>1</v>
      </c>
      <c r="B17" s="123" t="s">
        <v>66</v>
      </c>
      <c r="C17" s="124"/>
      <c r="D17" s="124"/>
      <c r="E17" s="116">
        <f t="shared" si="1"/>
        <v>0</v>
      </c>
      <c r="F17" s="125">
        <f>SUBTOTAL(9,F18:F20)</f>
        <v>0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>
        <f>AB17+AC17</f>
        <v>0</v>
      </c>
      <c r="AB17" s="127"/>
      <c r="AC17" s="126"/>
      <c r="AD17" s="117"/>
      <c r="AE17" s="125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7"/>
      <c r="BB17" s="126"/>
    </row>
    <row r="18" spans="1:54" s="16" customFormat="1" ht="25.5" hidden="1" customHeight="1" outlineLevel="1">
      <c r="A18" s="122" t="s">
        <v>21</v>
      </c>
      <c r="B18" s="123" t="s">
        <v>244</v>
      </c>
      <c r="C18" s="124"/>
      <c r="D18" s="124"/>
      <c r="E18" s="116">
        <f t="shared" si="1"/>
        <v>0</v>
      </c>
      <c r="F18" s="12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>
        <f t="shared" ref="AA18:AA81" si="5">AB18+AC18</f>
        <v>0</v>
      </c>
      <c r="AB18" s="128"/>
      <c r="AC18" s="126"/>
      <c r="AD18" s="117"/>
      <c r="AE18" s="125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8"/>
      <c r="BB18" s="126"/>
    </row>
    <row r="19" spans="1:54" s="16" customFormat="1" ht="38.25" hidden="1" customHeight="1" outlineLevel="1">
      <c r="A19" s="122" t="s">
        <v>21</v>
      </c>
      <c r="B19" s="123" t="s">
        <v>245</v>
      </c>
      <c r="C19" s="124"/>
      <c r="D19" s="124"/>
      <c r="E19" s="116">
        <f t="shared" si="1"/>
        <v>0</v>
      </c>
      <c r="F19" s="125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>
        <f t="shared" si="5"/>
        <v>0</v>
      </c>
      <c r="AB19" s="128"/>
      <c r="AC19" s="126"/>
      <c r="AD19" s="117"/>
      <c r="AE19" s="125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8"/>
      <c r="BB19" s="126"/>
    </row>
    <row r="20" spans="1:54" s="16" customFormat="1" ht="25.5" hidden="1" customHeight="1" outlineLevel="1">
      <c r="A20" s="122" t="s">
        <v>21</v>
      </c>
      <c r="B20" s="123" t="s">
        <v>246</v>
      </c>
      <c r="C20" s="124"/>
      <c r="D20" s="124"/>
      <c r="E20" s="116">
        <f t="shared" si="1"/>
        <v>0</v>
      </c>
      <c r="F20" s="12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>
        <f t="shared" si="5"/>
        <v>0</v>
      </c>
      <c r="AB20" s="128"/>
      <c r="AC20" s="126"/>
      <c r="AD20" s="117"/>
      <c r="AE20" s="125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8"/>
      <c r="BB20" s="126"/>
    </row>
    <row r="21" spans="1:54" s="16" customFormat="1" ht="15" collapsed="1">
      <c r="A21" s="122">
        <v>2</v>
      </c>
      <c r="B21" s="123" t="s">
        <v>67</v>
      </c>
      <c r="C21" s="124"/>
      <c r="D21" s="124"/>
      <c r="E21" s="116">
        <f t="shared" si="1"/>
        <v>0</v>
      </c>
      <c r="F21" s="125">
        <f>SUBTOTAL(9,F22:F23)</f>
        <v>0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>
        <f t="shared" si="5"/>
        <v>0</v>
      </c>
      <c r="AB21" s="127"/>
      <c r="AC21" s="126"/>
      <c r="AD21" s="117"/>
      <c r="AE21" s="125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7"/>
      <c r="BB21" s="126"/>
    </row>
    <row r="22" spans="1:54" s="16" customFormat="1" ht="38.25" hidden="1" customHeight="1" outlineLevel="1">
      <c r="A22" s="122" t="s">
        <v>21</v>
      </c>
      <c r="B22" s="123" t="s">
        <v>247</v>
      </c>
      <c r="C22" s="124"/>
      <c r="D22" s="124"/>
      <c r="E22" s="116">
        <f t="shared" si="1"/>
        <v>0</v>
      </c>
      <c r="F22" s="12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>
        <f t="shared" si="5"/>
        <v>0</v>
      </c>
      <c r="AB22" s="128"/>
      <c r="AC22" s="126"/>
      <c r="AD22" s="117"/>
      <c r="AE22" s="125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8"/>
      <c r="BB22" s="126"/>
    </row>
    <row r="23" spans="1:54" s="16" customFormat="1" ht="25.5" hidden="1" customHeight="1" outlineLevel="1">
      <c r="A23" s="122" t="s">
        <v>21</v>
      </c>
      <c r="B23" s="123" t="s">
        <v>248</v>
      </c>
      <c r="C23" s="124"/>
      <c r="D23" s="124"/>
      <c r="E23" s="116">
        <f t="shared" si="1"/>
        <v>0</v>
      </c>
      <c r="F23" s="125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>
        <f t="shared" si="5"/>
        <v>0</v>
      </c>
      <c r="AB23" s="128"/>
      <c r="AC23" s="126"/>
      <c r="AD23" s="117"/>
      <c r="AE23" s="125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8"/>
      <c r="BB23" s="126"/>
    </row>
    <row r="24" spans="1:54" s="16" customFormat="1" ht="15" collapsed="1">
      <c r="A24" s="122">
        <v>3</v>
      </c>
      <c r="B24" s="123" t="s">
        <v>68</v>
      </c>
      <c r="C24" s="124"/>
      <c r="D24" s="124"/>
      <c r="E24" s="116">
        <f t="shared" si="1"/>
        <v>0</v>
      </c>
      <c r="F24" s="125">
        <f t="shared" ref="F24" si="6">SUBTOTAL(9,F25:F26)</f>
        <v>0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>
        <f t="shared" si="5"/>
        <v>0</v>
      </c>
      <c r="AB24" s="127"/>
      <c r="AC24" s="126"/>
      <c r="AD24" s="117"/>
      <c r="AE24" s="125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B24" s="126"/>
    </row>
    <row r="25" spans="1:54" s="16" customFormat="1" ht="25.5" hidden="1" customHeight="1" outlineLevel="1">
      <c r="A25" s="122" t="s">
        <v>21</v>
      </c>
      <c r="B25" s="123" t="s">
        <v>249</v>
      </c>
      <c r="C25" s="124"/>
      <c r="D25" s="124"/>
      <c r="E25" s="116">
        <f t="shared" si="1"/>
        <v>0</v>
      </c>
      <c r="F25" s="125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>
        <f t="shared" si="5"/>
        <v>0</v>
      </c>
      <c r="AB25" s="128"/>
      <c r="AC25" s="126"/>
      <c r="AD25" s="117"/>
      <c r="AE25" s="125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8"/>
      <c r="BB25" s="126"/>
    </row>
    <row r="26" spans="1:54" s="16" customFormat="1" ht="15" hidden="1" customHeight="1" outlineLevel="1">
      <c r="A26" s="122" t="s">
        <v>21</v>
      </c>
      <c r="B26" s="123" t="s">
        <v>250</v>
      </c>
      <c r="C26" s="124"/>
      <c r="D26" s="124"/>
      <c r="E26" s="116">
        <f t="shared" si="1"/>
        <v>0</v>
      </c>
      <c r="F26" s="125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>
        <f t="shared" si="5"/>
        <v>0</v>
      </c>
      <c r="AB26" s="128"/>
      <c r="AC26" s="126"/>
      <c r="AD26" s="117"/>
      <c r="AE26" s="125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8"/>
      <c r="BB26" s="126"/>
    </row>
    <row r="27" spans="1:54" s="16" customFormat="1" ht="15" collapsed="1">
      <c r="A27" s="122">
        <v>4</v>
      </c>
      <c r="B27" s="123" t="s">
        <v>69</v>
      </c>
      <c r="C27" s="124"/>
      <c r="D27" s="124"/>
      <c r="E27" s="116">
        <f t="shared" si="1"/>
        <v>0</v>
      </c>
      <c r="F27" s="125">
        <f t="shared" ref="F27" si="7">SUBTOTAL(9,F28:F29)</f>
        <v>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>
        <f t="shared" si="5"/>
        <v>0</v>
      </c>
      <c r="AB27" s="127"/>
      <c r="AC27" s="126"/>
      <c r="AD27" s="117"/>
      <c r="AE27" s="125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7"/>
      <c r="BB27" s="126"/>
    </row>
    <row r="28" spans="1:54" s="16" customFormat="1" ht="38.25" hidden="1" customHeight="1" outlineLevel="1">
      <c r="A28" s="122" t="s">
        <v>21</v>
      </c>
      <c r="B28" s="123" t="s">
        <v>251</v>
      </c>
      <c r="C28" s="124"/>
      <c r="D28" s="124"/>
      <c r="E28" s="116">
        <f t="shared" si="1"/>
        <v>0</v>
      </c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>
        <f t="shared" si="5"/>
        <v>0</v>
      </c>
      <c r="AB28" s="128"/>
      <c r="AC28" s="126"/>
      <c r="AD28" s="117"/>
      <c r="AE28" s="125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8"/>
      <c r="BB28" s="126"/>
    </row>
    <row r="29" spans="1:54" s="16" customFormat="1" ht="25.5" hidden="1" customHeight="1" outlineLevel="1">
      <c r="A29" s="122" t="s">
        <v>21</v>
      </c>
      <c r="B29" s="123" t="s">
        <v>252</v>
      </c>
      <c r="C29" s="124"/>
      <c r="D29" s="124"/>
      <c r="E29" s="116">
        <f t="shared" si="1"/>
        <v>0</v>
      </c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>
        <f t="shared" si="5"/>
        <v>0</v>
      </c>
      <c r="AB29" s="128"/>
      <c r="AC29" s="126"/>
      <c r="AD29" s="117"/>
      <c r="AE29" s="125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8"/>
      <c r="BB29" s="126"/>
    </row>
    <row r="30" spans="1:54" s="16" customFormat="1" ht="15" collapsed="1">
      <c r="A30" s="122">
        <v>5</v>
      </c>
      <c r="B30" s="123" t="s">
        <v>70</v>
      </c>
      <c r="C30" s="124"/>
      <c r="D30" s="124"/>
      <c r="E30" s="116">
        <f t="shared" si="1"/>
        <v>0</v>
      </c>
      <c r="F30" s="125">
        <f t="shared" ref="F30" si="8">SUBTOTAL(9,F31:F35)</f>
        <v>0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>
        <f t="shared" si="5"/>
        <v>0</v>
      </c>
      <c r="AB30" s="127"/>
      <c r="AC30" s="126"/>
      <c r="AD30" s="117"/>
      <c r="AE30" s="125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7"/>
      <c r="BB30" s="126"/>
    </row>
    <row r="31" spans="1:54" s="16" customFormat="1" ht="25.5" hidden="1" customHeight="1" outlineLevel="1">
      <c r="A31" s="122" t="s">
        <v>21</v>
      </c>
      <c r="B31" s="123" t="s">
        <v>253</v>
      </c>
      <c r="C31" s="124"/>
      <c r="D31" s="124"/>
      <c r="E31" s="116">
        <f t="shared" si="1"/>
        <v>0</v>
      </c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>
        <f t="shared" si="5"/>
        <v>0</v>
      </c>
      <c r="AB31" s="128"/>
      <c r="AC31" s="126"/>
      <c r="AD31" s="117"/>
      <c r="AE31" s="125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8"/>
      <c r="BB31" s="126"/>
    </row>
    <row r="32" spans="1:54" s="16" customFormat="1" ht="38.25" hidden="1" customHeight="1" outlineLevel="1">
      <c r="A32" s="122" t="s">
        <v>21</v>
      </c>
      <c r="B32" s="123" t="s">
        <v>254</v>
      </c>
      <c r="C32" s="124"/>
      <c r="D32" s="124"/>
      <c r="E32" s="116">
        <f t="shared" si="1"/>
        <v>0</v>
      </c>
      <c r="F32" s="125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>
        <f t="shared" si="5"/>
        <v>0</v>
      </c>
      <c r="AB32" s="128"/>
      <c r="AC32" s="126"/>
      <c r="AD32" s="117"/>
      <c r="AE32" s="125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8"/>
      <c r="BB32" s="126"/>
    </row>
    <row r="33" spans="1:54" s="16" customFormat="1" ht="25.5" hidden="1" customHeight="1" outlineLevel="1">
      <c r="A33" s="122" t="s">
        <v>21</v>
      </c>
      <c r="B33" s="123" t="s">
        <v>255</v>
      </c>
      <c r="C33" s="124"/>
      <c r="D33" s="124"/>
      <c r="E33" s="116">
        <f t="shared" si="1"/>
        <v>0</v>
      </c>
      <c r="F33" s="125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>
        <f t="shared" si="5"/>
        <v>0</v>
      </c>
      <c r="AB33" s="128"/>
      <c r="AC33" s="126"/>
      <c r="AD33" s="117"/>
      <c r="AE33" s="125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8"/>
      <c r="BB33" s="126"/>
    </row>
    <row r="34" spans="1:54" s="16" customFormat="1" ht="25.5" hidden="1" customHeight="1" outlineLevel="1">
      <c r="A34" s="122" t="s">
        <v>21</v>
      </c>
      <c r="B34" s="123" t="s">
        <v>256</v>
      </c>
      <c r="C34" s="124"/>
      <c r="D34" s="124"/>
      <c r="E34" s="116">
        <f t="shared" si="1"/>
        <v>0</v>
      </c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>
        <f t="shared" si="5"/>
        <v>0</v>
      </c>
      <c r="AB34" s="128"/>
      <c r="AC34" s="126"/>
      <c r="AD34" s="117"/>
      <c r="AE34" s="125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8"/>
      <c r="BB34" s="126"/>
    </row>
    <row r="35" spans="1:54" s="16" customFormat="1" ht="25.5" hidden="1" customHeight="1" outlineLevel="1">
      <c r="A35" s="122" t="s">
        <v>21</v>
      </c>
      <c r="B35" s="123" t="s">
        <v>257</v>
      </c>
      <c r="C35" s="124"/>
      <c r="D35" s="124"/>
      <c r="E35" s="116">
        <f t="shared" si="1"/>
        <v>0</v>
      </c>
      <c r="F35" s="125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>
        <f t="shared" si="5"/>
        <v>0</v>
      </c>
      <c r="AB35" s="128"/>
      <c r="AC35" s="126"/>
      <c r="AD35" s="117"/>
      <c r="AE35" s="125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8"/>
      <c r="BB35" s="126"/>
    </row>
    <row r="36" spans="1:54" s="16" customFormat="1" ht="15" collapsed="1">
      <c r="A36" s="122">
        <v>6</v>
      </c>
      <c r="B36" s="123" t="s">
        <v>71</v>
      </c>
      <c r="C36" s="124"/>
      <c r="D36" s="124"/>
      <c r="E36" s="116">
        <f t="shared" si="1"/>
        <v>0</v>
      </c>
      <c r="F36" s="125">
        <f t="shared" ref="F36" si="9">SUBTOTAL(9,F37)</f>
        <v>0</v>
      </c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>
        <f t="shared" si="5"/>
        <v>0</v>
      </c>
      <c r="AB36" s="127"/>
      <c r="AC36" s="126"/>
      <c r="AD36" s="117"/>
      <c r="AE36" s="125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126"/>
    </row>
    <row r="37" spans="1:54" s="16" customFormat="1" ht="31.5" hidden="1" customHeight="1" outlineLevel="1">
      <c r="A37" s="122" t="s">
        <v>21</v>
      </c>
      <c r="B37" s="123" t="s">
        <v>258</v>
      </c>
      <c r="C37" s="124"/>
      <c r="D37" s="124"/>
      <c r="E37" s="116">
        <f t="shared" si="1"/>
        <v>0</v>
      </c>
      <c r="F37" s="125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>
        <f t="shared" si="5"/>
        <v>0</v>
      </c>
      <c r="AB37" s="128"/>
      <c r="AC37" s="126"/>
      <c r="AD37" s="117"/>
      <c r="AE37" s="125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8"/>
      <c r="BB37" s="126"/>
    </row>
    <row r="38" spans="1:54" s="16" customFormat="1" ht="15" collapsed="1">
      <c r="A38" s="122">
        <v>7</v>
      </c>
      <c r="B38" s="123" t="s">
        <v>72</v>
      </c>
      <c r="C38" s="124"/>
      <c r="D38" s="124"/>
      <c r="E38" s="116">
        <f t="shared" si="1"/>
        <v>0</v>
      </c>
      <c r="F38" s="125">
        <f t="shared" ref="F38" si="10">SUBTOTAL(9,F39)</f>
        <v>0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>
        <f t="shared" si="5"/>
        <v>0</v>
      </c>
      <c r="AB38" s="127"/>
      <c r="AC38" s="126"/>
      <c r="AD38" s="117"/>
      <c r="AE38" s="125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7"/>
      <c r="BB38" s="126"/>
    </row>
    <row r="39" spans="1:54" s="16" customFormat="1" ht="51.75" hidden="1" customHeight="1" outlineLevel="1">
      <c r="A39" s="122" t="s">
        <v>21</v>
      </c>
      <c r="B39" s="123" t="s">
        <v>259</v>
      </c>
      <c r="C39" s="124"/>
      <c r="D39" s="124"/>
      <c r="E39" s="116">
        <f t="shared" si="1"/>
        <v>0</v>
      </c>
      <c r="F39" s="125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>
        <f t="shared" si="5"/>
        <v>0</v>
      </c>
      <c r="AB39" s="128"/>
      <c r="AC39" s="126"/>
      <c r="AD39" s="117"/>
      <c r="AE39" s="125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8"/>
      <c r="BB39" s="126"/>
    </row>
    <row r="40" spans="1:54" s="16" customFormat="1" ht="15" collapsed="1">
      <c r="A40" s="122">
        <v>8</v>
      </c>
      <c r="B40" s="123" t="s">
        <v>260</v>
      </c>
      <c r="C40" s="124"/>
      <c r="D40" s="124"/>
      <c r="E40" s="116">
        <f t="shared" si="1"/>
        <v>0</v>
      </c>
      <c r="F40" s="125">
        <f t="shared" ref="F40" si="11">SUBTOTAL(9,F41:F42)</f>
        <v>0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>
        <f t="shared" si="5"/>
        <v>0</v>
      </c>
      <c r="AB40" s="127"/>
      <c r="AC40" s="126"/>
      <c r="AD40" s="117"/>
      <c r="AE40" s="125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7"/>
      <c r="BB40" s="126"/>
    </row>
    <row r="41" spans="1:54" s="16" customFormat="1" ht="38.25" hidden="1" customHeight="1" outlineLevel="1">
      <c r="A41" s="122" t="s">
        <v>21</v>
      </c>
      <c r="B41" s="123" t="s">
        <v>261</v>
      </c>
      <c r="C41" s="124"/>
      <c r="D41" s="124"/>
      <c r="E41" s="116">
        <f t="shared" si="1"/>
        <v>0</v>
      </c>
      <c r="F41" s="125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>
        <f t="shared" si="5"/>
        <v>0</v>
      </c>
      <c r="AB41" s="127"/>
      <c r="AC41" s="126"/>
      <c r="AD41" s="117"/>
      <c r="AE41" s="125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7"/>
      <c r="BB41" s="126"/>
    </row>
    <row r="42" spans="1:54" s="16" customFormat="1" ht="25.5" hidden="1" customHeight="1" outlineLevel="1">
      <c r="A42" s="122" t="s">
        <v>21</v>
      </c>
      <c r="B42" s="123" t="s">
        <v>262</v>
      </c>
      <c r="C42" s="124"/>
      <c r="D42" s="124"/>
      <c r="E42" s="116">
        <f t="shared" si="1"/>
        <v>0</v>
      </c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>
        <f t="shared" si="5"/>
        <v>0</v>
      </c>
      <c r="AB42" s="128"/>
      <c r="AC42" s="126"/>
      <c r="AD42" s="117"/>
      <c r="AE42" s="125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8"/>
      <c r="BB42" s="126"/>
    </row>
    <row r="43" spans="1:54" s="16" customFormat="1" ht="15" collapsed="1">
      <c r="A43" s="122">
        <v>9</v>
      </c>
      <c r="B43" s="123" t="s">
        <v>73</v>
      </c>
      <c r="C43" s="124"/>
      <c r="D43" s="124"/>
      <c r="E43" s="116">
        <f t="shared" si="1"/>
        <v>0</v>
      </c>
      <c r="F43" s="125">
        <f t="shared" ref="F43" si="12">SUBTOTAL(9,F44:F47)</f>
        <v>0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>
        <f t="shared" si="5"/>
        <v>0</v>
      </c>
      <c r="AB43" s="127"/>
      <c r="AC43" s="126"/>
      <c r="AD43" s="117"/>
      <c r="AE43" s="125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7"/>
      <c r="BB43" s="126"/>
    </row>
    <row r="44" spans="1:54" s="16" customFormat="1" ht="25.5" hidden="1" customHeight="1" outlineLevel="1">
      <c r="A44" s="122" t="s">
        <v>21</v>
      </c>
      <c r="B44" s="123" t="s">
        <v>263</v>
      </c>
      <c r="C44" s="124"/>
      <c r="D44" s="124"/>
      <c r="E44" s="116">
        <f t="shared" si="1"/>
        <v>0</v>
      </c>
      <c r="F44" s="125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>
        <f t="shared" si="5"/>
        <v>0</v>
      </c>
      <c r="AB44" s="128"/>
      <c r="AC44" s="126"/>
      <c r="AD44" s="117"/>
      <c r="AE44" s="125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8"/>
      <c r="BB44" s="126"/>
    </row>
    <row r="45" spans="1:54" s="16" customFormat="1" ht="38.25" hidden="1" customHeight="1" outlineLevel="1">
      <c r="A45" s="122" t="s">
        <v>21</v>
      </c>
      <c r="B45" s="123" t="s">
        <v>264</v>
      </c>
      <c r="C45" s="124"/>
      <c r="D45" s="124"/>
      <c r="E45" s="116">
        <f t="shared" si="1"/>
        <v>0</v>
      </c>
      <c r="F45" s="129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>
        <f t="shared" si="5"/>
        <v>0</v>
      </c>
      <c r="AB45" s="128"/>
      <c r="AC45" s="126"/>
      <c r="AD45" s="117"/>
      <c r="AE45" s="129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8"/>
      <c r="BB45" s="126"/>
    </row>
    <row r="46" spans="1:54" s="16" customFormat="1" ht="25.5" hidden="1" customHeight="1" outlineLevel="1">
      <c r="A46" s="122" t="s">
        <v>21</v>
      </c>
      <c r="B46" s="123" t="s">
        <v>265</v>
      </c>
      <c r="C46" s="124"/>
      <c r="D46" s="124"/>
      <c r="E46" s="116">
        <f t="shared" si="1"/>
        <v>0</v>
      </c>
      <c r="F46" s="125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>
        <f t="shared" si="5"/>
        <v>0</v>
      </c>
      <c r="AB46" s="128"/>
      <c r="AC46" s="126"/>
      <c r="AD46" s="117"/>
      <c r="AE46" s="125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8"/>
      <c r="BB46" s="126"/>
    </row>
    <row r="47" spans="1:54" s="16" customFormat="1" ht="25.5" hidden="1" customHeight="1" outlineLevel="1">
      <c r="A47" s="122" t="s">
        <v>21</v>
      </c>
      <c r="B47" s="123" t="s">
        <v>266</v>
      </c>
      <c r="C47" s="124"/>
      <c r="D47" s="124"/>
      <c r="E47" s="116">
        <f t="shared" si="1"/>
        <v>0</v>
      </c>
      <c r="F47" s="125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>
        <f t="shared" si="5"/>
        <v>0</v>
      </c>
      <c r="AB47" s="130"/>
      <c r="AC47" s="126"/>
      <c r="AD47" s="117"/>
      <c r="AE47" s="125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30"/>
      <c r="BB47" s="126"/>
    </row>
    <row r="48" spans="1:54" s="16" customFormat="1" ht="38.25" collapsed="1">
      <c r="A48" s="122">
        <v>10</v>
      </c>
      <c r="B48" s="123" t="s">
        <v>267</v>
      </c>
      <c r="C48" s="124"/>
      <c r="D48" s="124"/>
      <c r="E48" s="116">
        <f t="shared" si="1"/>
        <v>0</v>
      </c>
      <c r="F48" s="125">
        <f t="shared" ref="F48" si="13">SUBTOTAL(9,F49:F51)</f>
        <v>0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>
        <f t="shared" si="5"/>
        <v>0</v>
      </c>
      <c r="AB48" s="127"/>
      <c r="AC48" s="126"/>
      <c r="AD48" s="117"/>
      <c r="AE48" s="125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7"/>
      <c r="BB48" s="126"/>
    </row>
    <row r="49" spans="1:54" s="16" customFormat="1" ht="51" hidden="1" customHeight="1" outlineLevel="1">
      <c r="A49" s="122" t="s">
        <v>21</v>
      </c>
      <c r="B49" s="123" t="s">
        <v>268</v>
      </c>
      <c r="C49" s="124"/>
      <c r="D49" s="124"/>
      <c r="E49" s="116">
        <f t="shared" si="1"/>
        <v>0</v>
      </c>
      <c r="F49" s="12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>
        <f t="shared" si="5"/>
        <v>0</v>
      </c>
      <c r="AB49" s="128"/>
      <c r="AC49" s="126"/>
      <c r="AD49" s="117"/>
      <c r="AE49" s="125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8"/>
      <c r="BB49" s="126"/>
    </row>
    <row r="50" spans="1:54" s="16" customFormat="1" ht="25.5" hidden="1" customHeight="1" outlineLevel="1">
      <c r="A50" s="122" t="s">
        <v>21</v>
      </c>
      <c r="B50" s="123" t="s">
        <v>269</v>
      </c>
      <c r="C50" s="124"/>
      <c r="D50" s="124"/>
      <c r="E50" s="116">
        <f t="shared" si="1"/>
        <v>0</v>
      </c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>
        <f t="shared" si="5"/>
        <v>0</v>
      </c>
      <c r="AB50" s="128"/>
      <c r="AC50" s="126"/>
      <c r="AD50" s="117"/>
      <c r="AE50" s="125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8"/>
      <c r="BB50" s="126"/>
    </row>
    <row r="51" spans="1:54" s="16" customFormat="1" ht="25.5" hidden="1" customHeight="1" outlineLevel="1">
      <c r="A51" s="122" t="s">
        <v>21</v>
      </c>
      <c r="B51" s="123" t="s">
        <v>270</v>
      </c>
      <c r="C51" s="124"/>
      <c r="D51" s="124"/>
      <c r="E51" s="116">
        <f t="shared" si="1"/>
        <v>0</v>
      </c>
      <c r="F51" s="125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>
        <f t="shared" si="5"/>
        <v>0</v>
      </c>
      <c r="AB51" s="128"/>
      <c r="AC51" s="126"/>
      <c r="AD51" s="117"/>
      <c r="AE51" s="125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8"/>
      <c r="BB51" s="126"/>
    </row>
    <row r="52" spans="1:54" s="16" customFormat="1" ht="25.5" collapsed="1">
      <c r="A52" s="122">
        <v>11</v>
      </c>
      <c r="B52" s="123" t="s">
        <v>271</v>
      </c>
      <c r="C52" s="124"/>
      <c r="D52" s="124"/>
      <c r="E52" s="116">
        <f t="shared" si="1"/>
        <v>0</v>
      </c>
      <c r="F52" s="125">
        <f t="shared" ref="F52" si="14">SUBTOTAL(9,F53:F56)</f>
        <v>0</v>
      </c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>
        <f t="shared" si="5"/>
        <v>0</v>
      </c>
      <c r="AB52" s="127"/>
      <c r="AC52" s="126"/>
      <c r="AD52" s="117"/>
      <c r="AE52" s="125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7"/>
      <c r="BB52" s="126"/>
    </row>
    <row r="53" spans="1:54" s="16" customFormat="1" ht="38.25" hidden="1" customHeight="1" outlineLevel="1">
      <c r="A53" s="122" t="s">
        <v>21</v>
      </c>
      <c r="B53" s="123" t="s">
        <v>272</v>
      </c>
      <c r="C53" s="124"/>
      <c r="D53" s="124"/>
      <c r="E53" s="116">
        <f t="shared" si="1"/>
        <v>0</v>
      </c>
      <c r="F53" s="125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>
        <f t="shared" si="5"/>
        <v>0</v>
      </c>
      <c r="AB53" s="128"/>
      <c r="AC53" s="126"/>
      <c r="AD53" s="117"/>
      <c r="AE53" s="125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8"/>
      <c r="BB53" s="126"/>
    </row>
    <row r="54" spans="1:54" s="16" customFormat="1" ht="25.5" hidden="1" customHeight="1" outlineLevel="1">
      <c r="A54" s="122" t="s">
        <v>21</v>
      </c>
      <c r="B54" s="123" t="s">
        <v>273</v>
      </c>
      <c r="C54" s="124"/>
      <c r="D54" s="124"/>
      <c r="E54" s="116">
        <f t="shared" si="1"/>
        <v>0</v>
      </c>
      <c r="F54" s="125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>
        <f t="shared" si="5"/>
        <v>0</v>
      </c>
      <c r="AB54" s="128"/>
      <c r="AC54" s="126"/>
      <c r="AD54" s="117"/>
      <c r="AE54" s="125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8"/>
      <c r="BB54" s="126"/>
    </row>
    <row r="55" spans="1:54" s="16" customFormat="1" ht="25.5" hidden="1" customHeight="1" outlineLevel="1">
      <c r="A55" s="122" t="s">
        <v>21</v>
      </c>
      <c r="B55" s="123" t="s">
        <v>274</v>
      </c>
      <c r="C55" s="124"/>
      <c r="D55" s="124"/>
      <c r="E55" s="116">
        <f t="shared" si="1"/>
        <v>0</v>
      </c>
      <c r="F55" s="125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>
        <f t="shared" si="5"/>
        <v>0</v>
      </c>
      <c r="AB55" s="128"/>
      <c r="AC55" s="126"/>
      <c r="AD55" s="117"/>
      <c r="AE55" s="125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8"/>
      <c r="BB55" s="126"/>
    </row>
    <row r="56" spans="1:54" s="16" customFormat="1" ht="25.5" hidden="1" customHeight="1" outlineLevel="1">
      <c r="A56" s="122" t="s">
        <v>21</v>
      </c>
      <c r="B56" s="123" t="s">
        <v>275</v>
      </c>
      <c r="C56" s="124"/>
      <c r="D56" s="124"/>
      <c r="E56" s="116">
        <f t="shared" si="1"/>
        <v>0</v>
      </c>
      <c r="F56" s="125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>
        <f t="shared" si="5"/>
        <v>0</v>
      </c>
      <c r="AB56" s="128"/>
      <c r="AC56" s="126"/>
      <c r="AD56" s="117"/>
      <c r="AE56" s="125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8"/>
      <c r="BB56" s="126"/>
    </row>
    <row r="57" spans="1:54" s="16" customFormat="1" ht="25.5" collapsed="1">
      <c r="A57" s="122">
        <v>12</v>
      </c>
      <c r="B57" s="123" t="s">
        <v>276</v>
      </c>
      <c r="C57" s="124"/>
      <c r="D57" s="124"/>
      <c r="E57" s="116">
        <f t="shared" si="1"/>
        <v>0</v>
      </c>
      <c r="F57" s="125">
        <f t="shared" ref="F57" si="15">SUBTOTAL(9,F58)</f>
        <v>0</v>
      </c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>
        <f t="shared" si="5"/>
        <v>0</v>
      </c>
      <c r="AB57" s="127"/>
      <c r="AC57" s="126"/>
      <c r="AD57" s="117"/>
      <c r="AE57" s="125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7"/>
      <c r="BB57" s="126"/>
    </row>
    <row r="58" spans="1:54" s="16" customFormat="1" ht="38.25" hidden="1" customHeight="1" outlineLevel="1">
      <c r="A58" s="122" t="s">
        <v>21</v>
      </c>
      <c r="B58" s="123" t="s">
        <v>277</v>
      </c>
      <c r="C58" s="124"/>
      <c r="D58" s="124"/>
      <c r="E58" s="116">
        <f t="shared" si="1"/>
        <v>0</v>
      </c>
      <c r="F58" s="125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>
        <f t="shared" si="5"/>
        <v>0</v>
      </c>
      <c r="AB58" s="128"/>
      <c r="AC58" s="126"/>
      <c r="AD58" s="117"/>
      <c r="AE58" s="125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8"/>
      <c r="BB58" s="126"/>
    </row>
    <row r="59" spans="1:54" s="16" customFormat="1" ht="15" collapsed="1">
      <c r="A59" s="122">
        <v>13</v>
      </c>
      <c r="B59" s="123" t="s">
        <v>74</v>
      </c>
      <c r="C59" s="124"/>
      <c r="D59" s="124"/>
      <c r="E59" s="116">
        <f t="shared" si="1"/>
        <v>0</v>
      </c>
      <c r="F59" s="125">
        <f>SUBTOTAL(9,F60:F66)</f>
        <v>0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>
        <f t="shared" si="5"/>
        <v>0</v>
      </c>
      <c r="AB59" s="127"/>
      <c r="AC59" s="126"/>
      <c r="AD59" s="117"/>
      <c r="AE59" s="125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7"/>
      <c r="BB59" s="126"/>
    </row>
    <row r="60" spans="1:54" s="16" customFormat="1" ht="30" hidden="1" customHeight="1" outlineLevel="1">
      <c r="A60" s="122" t="s">
        <v>21</v>
      </c>
      <c r="B60" s="123" t="s">
        <v>278</v>
      </c>
      <c r="C60" s="124"/>
      <c r="D60" s="124"/>
      <c r="E60" s="116">
        <f t="shared" si="1"/>
        <v>0</v>
      </c>
      <c r="F60" s="125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>
        <f t="shared" si="5"/>
        <v>0</v>
      </c>
      <c r="AB60" s="128"/>
      <c r="AC60" s="126"/>
      <c r="AD60" s="117"/>
      <c r="AE60" s="125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8"/>
      <c r="BB60" s="126"/>
    </row>
    <row r="61" spans="1:54" s="16" customFormat="1" ht="25.5" hidden="1" customHeight="1" outlineLevel="1">
      <c r="A61" s="122" t="s">
        <v>21</v>
      </c>
      <c r="B61" s="123" t="s">
        <v>279</v>
      </c>
      <c r="C61" s="124"/>
      <c r="D61" s="124"/>
      <c r="E61" s="116">
        <f t="shared" si="1"/>
        <v>0</v>
      </c>
      <c r="F61" s="12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>
        <f t="shared" si="5"/>
        <v>0</v>
      </c>
      <c r="AB61" s="128"/>
      <c r="AC61" s="126"/>
      <c r="AD61" s="117"/>
      <c r="AE61" s="125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8"/>
      <c r="BB61" s="126"/>
    </row>
    <row r="62" spans="1:54" s="16" customFormat="1" ht="15" hidden="1" customHeight="1" outlineLevel="1">
      <c r="A62" s="122" t="s">
        <v>21</v>
      </c>
      <c r="B62" s="123" t="s">
        <v>280</v>
      </c>
      <c r="C62" s="124"/>
      <c r="D62" s="124"/>
      <c r="E62" s="116">
        <f t="shared" si="1"/>
        <v>0</v>
      </c>
      <c r="F62" s="125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>
        <f t="shared" si="5"/>
        <v>0</v>
      </c>
      <c r="AB62" s="128"/>
      <c r="AC62" s="126"/>
      <c r="AD62" s="117"/>
      <c r="AE62" s="125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8"/>
      <c r="BB62" s="126"/>
    </row>
    <row r="63" spans="1:54" s="16" customFormat="1" ht="15" hidden="1" customHeight="1" outlineLevel="1">
      <c r="A63" s="122" t="s">
        <v>21</v>
      </c>
      <c r="B63" s="123" t="s">
        <v>281</v>
      </c>
      <c r="C63" s="124"/>
      <c r="D63" s="124"/>
      <c r="E63" s="116">
        <f t="shared" si="1"/>
        <v>0</v>
      </c>
      <c r="F63" s="125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>
        <f t="shared" si="5"/>
        <v>0</v>
      </c>
      <c r="AB63" s="128"/>
      <c r="AC63" s="126"/>
      <c r="AD63" s="117"/>
      <c r="AE63" s="125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8"/>
      <c r="BB63" s="126"/>
    </row>
    <row r="64" spans="1:54" s="16" customFormat="1" ht="15" hidden="1" customHeight="1" outlineLevel="1">
      <c r="A64" s="122" t="s">
        <v>21</v>
      </c>
      <c r="B64" s="123" t="s">
        <v>282</v>
      </c>
      <c r="C64" s="124"/>
      <c r="D64" s="124"/>
      <c r="E64" s="116">
        <f t="shared" si="1"/>
        <v>0</v>
      </c>
      <c r="F64" s="125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>
        <f t="shared" si="5"/>
        <v>0</v>
      </c>
      <c r="AB64" s="128"/>
      <c r="AC64" s="126"/>
      <c r="AD64" s="117"/>
      <c r="AE64" s="125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8"/>
      <c r="BB64" s="126"/>
    </row>
    <row r="65" spans="1:54" s="16" customFormat="1" ht="15" hidden="1" customHeight="1" outlineLevel="1">
      <c r="A65" s="131" t="s">
        <v>21</v>
      </c>
      <c r="B65" s="123" t="s">
        <v>145</v>
      </c>
      <c r="C65" s="124"/>
      <c r="D65" s="124"/>
      <c r="E65" s="116">
        <f t="shared" si="1"/>
        <v>0</v>
      </c>
      <c r="F65" s="125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>
        <f>AB65+AC65</f>
        <v>0</v>
      </c>
      <c r="AB65" s="127"/>
      <c r="AC65" s="126"/>
      <c r="AD65" s="117"/>
      <c r="AE65" s="125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7"/>
      <c r="BB65" s="126"/>
    </row>
    <row r="66" spans="1:54" s="16" customFormat="1" ht="25.5" hidden="1" customHeight="1" outlineLevel="1">
      <c r="A66" s="122"/>
      <c r="B66" s="123" t="s">
        <v>283</v>
      </c>
      <c r="C66" s="124"/>
      <c r="D66" s="124"/>
      <c r="E66" s="116">
        <f t="shared" si="1"/>
        <v>0</v>
      </c>
      <c r="F66" s="125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>
        <f>AB66+AC66</f>
        <v>0</v>
      </c>
      <c r="AB66" s="128"/>
      <c r="AC66" s="126"/>
      <c r="AD66" s="117"/>
      <c r="AE66" s="125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8"/>
      <c r="BB66" s="126"/>
    </row>
    <row r="67" spans="1:54" s="16" customFormat="1" ht="15" collapsed="1">
      <c r="A67" s="122">
        <v>14</v>
      </c>
      <c r="B67" s="123" t="s">
        <v>284</v>
      </c>
      <c r="C67" s="124"/>
      <c r="D67" s="124"/>
      <c r="E67" s="116">
        <f t="shared" si="1"/>
        <v>0</v>
      </c>
      <c r="F67" s="125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>
        <f t="shared" si="5"/>
        <v>0</v>
      </c>
      <c r="AB67" s="127"/>
      <c r="AC67" s="126"/>
      <c r="AD67" s="117"/>
      <c r="AE67" s="125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7"/>
      <c r="BB67" s="126"/>
    </row>
    <row r="68" spans="1:54" s="16" customFormat="1" ht="41.25" hidden="1" customHeight="1" outlineLevel="1">
      <c r="A68" s="122" t="s">
        <v>21</v>
      </c>
      <c r="B68" s="123" t="s">
        <v>285</v>
      </c>
      <c r="C68" s="124"/>
      <c r="D68" s="124"/>
      <c r="E68" s="116">
        <f t="shared" si="1"/>
        <v>0</v>
      </c>
      <c r="F68" s="125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>
        <f t="shared" si="5"/>
        <v>0</v>
      </c>
      <c r="AB68" s="128"/>
      <c r="AC68" s="126"/>
      <c r="AD68" s="117"/>
      <c r="AE68" s="125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8"/>
      <c r="BB68" s="126"/>
    </row>
    <row r="69" spans="1:54" s="16" customFormat="1" ht="38.25" hidden="1" customHeight="1" outlineLevel="1">
      <c r="A69" s="122" t="s">
        <v>21</v>
      </c>
      <c r="B69" s="123" t="s">
        <v>286</v>
      </c>
      <c r="C69" s="124"/>
      <c r="D69" s="124"/>
      <c r="E69" s="116">
        <f t="shared" si="1"/>
        <v>0</v>
      </c>
      <c r="F69" s="125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>
        <f t="shared" si="5"/>
        <v>0</v>
      </c>
      <c r="AB69" s="128"/>
      <c r="AC69" s="126"/>
      <c r="AD69" s="117"/>
      <c r="AE69" s="125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8"/>
      <c r="BB69" s="126"/>
    </row>
    <row r="70" spans="1:54" s="16" customFormat="1" ht="15" hidden="1" customHeight="1" outlineLevel="1">
      <c r="A70" s="122" t="s">
        <v>21</v>
      </c>
      <c r="B70" s="123" t="s">
        <v>287</v>
      </c>
      <c r="C70" s="124"/>
      <c r="D70" s="124"/>
      <c r="E70" s="116">
        <f t="shared" si="1"/>
        <v>0</v>
      </c>
      <c r="F70" s="125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>
        <f t="shared" si="5"/>
        <v>0</v>
      </c>
      <c r="AB70" s="128"/>
      <c r="AC70" s="126"/>
      <c r="AD70" s="117"/>
      <c r="AE70" s="125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8"/>
      <c r="BB70" s="126"/>
    </row>
    <row r="71" spans="1:54" s="16" customFormat="1" ht="25.5" hidden="1" customHeight="1" outlineLevel="1">
      <c r="A71" s="122" t="s">
        <v>21</v>
      </c>
      <c r="B71" s="123" t="s">
        <v>288</v>
      </c>
      <c r="C71" s="124"/>
      <c r="D71" s="124"/>
      <c r="E71" s="116">
        <f t="shared" si="1"/>
        <v>0</v>
      </c>
      <c r="F71" s="125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>
        <f t="shared" si="5"/>
        <v>0</v>
      </c>
      <c r="AB71" s="128"/>
      <c r="AC71" s="126"/>
      <c r="AD71" s="117"/>
      <c r="AE71" s="125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8"/>
      <c r="BB71" s="126"/>
    </row>
    <row r="72" spans="1:54" s="16" customFormat="1" ht="25.5" hidden="1" customHeight="1" outlineLevel="1">
      <c r="A72" s="122" t="s">
        <v>21</v>
      </c>
      <c r="B72" s="123" t="s">
        <v>289</v>
      </c>
      <c r="C72" s="124"/>
      <c r="D72" s="124"/>
      <c r="E72" s="116">
        <f t="shared" si="1"/>
        <v>0</v>
      </c>
      <c r="F72" s="125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>
        <f t="shared" si="5"/>
        <v>0</v>
      </c>
      <c r="AB72" s="128"/>
      <c r="AC72" s="126"/>
      <c r="AD72" s="117"/>
      <c r="AE72" s="125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8"/>
      <c r="BB72" s="126"/>
    </row>
    <row r="73" spans="1:54" s="16" customFormat="1" ht="25.5" hidden="1" customHeight="1" outlineLevel="1">
      <c r="A73" s="122" t="s">
        <v>21</v>
      </c>
      <c r="B73" s="123" t="s">
        <v>290</v>
      </c>
      <c r="C73" s="124"/>
      <c r="D73" s="124"/>
      <c r="E73" s="116">
        <f t="shared" si="1"/>
        <v>0</v>
      </c>
      <c r="F73" s="125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>
        <f t="shared" si="5"/>
        <v>0</v>
      </c>
      <c r="AB73" s="128"/>
      <c r="AC73" s="126"/>
      <c r="AD73" s="117"/>
      <c r="AE73" s="125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8"/>
      <c r="BB73" s="126"/>
    </row>
    <row r="74" spans="1:54" s="16" customFormat="1" ht="15" hidden="1" customHeight="1" outlineLevel="1">
      <c r="A74" s="122" t="s">
        <v>21</v>
      </c>
      <c r="B74" s="123" t="s">
        <v>291</v>
      </c>
      <c r="C74" s="124"/>
      <c r="D74" s="124"/>
      <c r="E74" s="116">
        <f t="shared" si="1"/>
        <v>0</v>
      </c>
      <c r="F74" s="125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>
        <f t="shared" si="5"/>
        <v>0</v>
      </c>
      <c r="AB74" s="128"/>
      <c r="AC74" s="126"/>
      <c r="AD74" s="117"/>
      <c r="AE74" s="125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8"/>
      <c r="BB74" s="126"/>
    </row>
    <row r="75" spans="1:54" s="16" customFormat="1" ht="25.5" hidden="1" customHeight="1" outlineLevel="1">
      <c r="A75" s="122" t="s">
        <v>21</v>
      </c>
      <c r="B75" s="123" t="s">
        <v>292</v>
      </c>
      <c r="C75" s="124"/>
      <c r="D75" s="124"/>
      <c r="E75" s="116">
        <f t="shared" si="1"/>
        <v>0</v>
      </c>
      <c r="F75" s="125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>
        <f t="shared" si="5"/>
        <v>0</v>
      </c>
      <c r="AB75" s="128"/>
      <c r="AC75" s="126"/>
      <c r="AD75" s="117"/>
      <c r="AE75" s="125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8"/>
      <c r="BB75" s="126"/>
    </row>
    <row r="76" spans="1:54" s="16" customFormat="1" ht="15" hidden="1" customHeight="1" outlineLevel="1">
      <c r="A76" s="122" t="s">
        <v>21</v>
      </c>
      <c r="B76" s="123" t="s">
        <v>293</v>
      </c>
      <c r="C76" s="124"/>
      <c r="D76" s="124"/>
      <c r="E76" s="116">
        <f t="shared" si="1"/>
        <v>0</v>
      </c>
      <c r="F76" s="125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>
        <f t="shared" si="5"/>
        <v>0</v>
      </c>
      <c r="AB76" s="132"/>
      <c r="AC76" s="126"/>
      <c r="AD76" s="117"/>
      <c r="AE76" s="125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32"/>
      <c r="BB76" s="126"/>
    </row>
    <row r="77" spans="1:54" s="16" customFormat="1" ht="15" hidden="1" customHeight="1" outlineLevel="1">
      <c r="A77" s="122" t="s">
        <v>21</v>
      </c>
      <c r="B77" s="123" t="s">
        <v>287</v>
      </c>
      <c r="C77" s="124"/>
      <c r="D77" s="124"/>
      <c r="E77" s="116">
        <f t="shared" si="1"/>
        <v>0</v>
      </c>
      <c r="F77" s="125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>
        <f t="shared" si="5"/>
        <v>0</v>
      </c>
      <c r="AB77" s="132"/>
      <c r="AC77" s="126"/>
      <c r="AD77" s="117"/>
      <c r="AE77" s="125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32"/>
      <c r="BB77" s="126"/>
    </row>
    <row r="78" spans="1:54" s="16" customFormat="1" ht="25.5" hidden="1" customHeight="1" outlineLevel="1">
      <c r="A78" s="122" t="s">
        <v>21</v>
      </c>
      <c r="B78" s="123" t="s">
        <v>288</v>
      </c>
      <c r="C78" s="124"/>
      <c r="D78" s="124"/>
      <c r="E78" s="116">
        <f t="shared" ref="E78:E141" si="16">F78+G78+Y78+Z78+AA78</f>
        <v>0</v>
      </c>
      <c r="F78" s="125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>
        <f t="shared" si="5"/>
        <v>0</v>
      </c>
      <c r="AB78" s="132"/>
      <c r="AC78" s="126"/>
      <c r="AD78" s="117"/>
      <c r="AE78" s="125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32"/>
      <c r="BB78" s="126"/>
    </row>
    <row r="79" spans="1:54" s="16" customFormat="1" ht="25.5" hidden="1" customHeight="1" outlineLevel="1">
      <c r="A79" s="122" t="s">
        <v>21</v>
      </c>
      <c r="B79" s="123" t="s">
        <v>289</v>
      </c>
      <c r="C79" s="124"/>
      <c r="D79" s="124"/>
      <c r="E79" s="116">
        <f t="shared" si="16"/>
        <v>0</v>
      </c>
      <c r="F79" s="125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>
        <f t="shared" si="5"/>
        <v>0</v>
      </c>
      <c r="AB79" s="132"/>
      <c r="AC79" s="126"/>
      <c r="AD79" s="117"/>
      <c r="AE79" s="125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32"/>
      <c r="BB79" s="126"/>
    </row>
    <row r="80" spans="1:54" s="16" customFormat="1" ht="25.5" hidden="1" customHeight="1" outlineLevel="1">
      <c r="A80" s="122" t="s">
        <v>21</v>
      </c>
      <c r="B80" s="123" t="s">
        <v>290</v>
      </c>
      <c r="C80" s="124"/>
      <c r="D80" s="124"/>
      <c r="E80" s="116">
        <f t="shared" si="16"/>
        <v>0</v>
      </c>
      <c r="F80" s="125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>
        <f t="shared" si="5"/>
        <v>0</v>
      </c>
      <c r="AB80" s="132"/>
      <c r="AC80" s="126"/>
      <c r="AD80" s="117"/>
      <c r="AE80" s="125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32"/>
      <c r="BB80" s="126"/>
    </row>
    <row r="81" spans="1:54" s="16" customFormat="1" ht="15" hidden="1" customHeight="1" outlineLevel="1">
      <c r="A81" s="122" t="s">
        <v>21</v>
      </c>
      <c r="B81" s="123" t="s">
        <v>291</v>
      </c>
      <c r="C81" s="124"/>
      <c r="D81" s="124"/>
      <c r="E81" s="116">
        <f t="shared" si="16"/>
        <v>0</v>
      </c>
      <c r="F81" s="125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>
        <f t="shared" si="5"/>
        <v>0</v>
      </c>
      <c r="AB81" s="132"/>
      <c r="AC81" s="126"/>
      <c r="AD81" s="117"/>
      <c r="AE81" s="125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32"/>
      <c r="BB81" s="126"/>
    </row>
    <row r="82" spans="1:54" s="16" customFormat="1" ht="25.5" hidden="1" customHeight="1" outlineLevel="1">
      <c r="A82" s="122" t="s">
        <v>21</v>
      </c>
      <c r="B82" s="123" t="s">
        <v>294</v>
      </c>
      <c r="C82" s="124"/>
      <c r="D82" s="124"/>
      <c r="E82" s="116">
        <f t="shared" si="16"/>
        <v>0</v>
      </c>
      <c r="F82" s="125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>
        <f t="shared" ref="AA82:AA145" si="17">AB82+AC82</f>
        <v>0</v>
      </c>
      <c r="AB82" s="132"/>
      <c r="AC82" s="126"/>
      <c r="AD82" s="117"/>
      <c r="AE82" s="125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32"/>
      <c r="BB82" s="126"/>
    </row>
    <row r="83" spans="1:54" s="16" customFormat="1" ht="15" collapsed="1">
      <c r="A83" s="122">
        <v>15</v>
      </c>
      <c r="B83" s="123" t="s">
        <v>75</v>
      </c>
      <c r="C83" s="124"/>
      <c r="D83" s="124"/>
      <c r="E83" s="116">
        <f t="shared" si="16"/>
        <v>0</v>
      </c>
      <c r="F83" s="125">
        <f>SUBTOTAL(9,F84:F84)</f>
        <v>0</v>
      </c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>
        <f t="shared" si="17"/>
        <v>0</v>
      </c>
      <c r="AB83" s="127"/>
      <c r="AC83" s="126"/>
      <c r="AD83" s="117"/>
      <c r="AE83" s="125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7"/>
      <c r="BB83" s="126"/>
    </row>
    <row r="84" spans="1:54" s="16" customFormat="1" ht="38.25" hidden="1" outlineLevel="1">
      <c r="A84" s="122" t="s">
        <v>21</v>
      </c>
      <c r="B84" s="123" t="s">
        <v>295</v>
      </c>
      <c r="C84" s="124"/>
      <c r="D84" s="124"/>
      <c r="E84" s="116">
        <f t="shared" si="16"/>
        <v>0</v>
      </c>
      <c r="F84" s="125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>
        <f t="shared" si="17"/>
        <v>0</v>
      </c>
      <c r="AB84" s="132"/>
      <c r="AC84" s="126"/>
      <c r="AD84" s="117"/>
      <c r="AE84" s="125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32"/>
      <c r="BB84" s="126"/>
    </row>
    <row r="85" spans="1:54" s="16" customFormat="1" ht="15" collapsed="1">
      <c r="A85" s="122">
        <v>16</v>
      </c>
      <c r="B85" s="123" t="s">
        <v>296</v>
      </c>
      <c r="C85" s="124"/>
      <c r="D85" s="124"/>
      <c r="E85" s="116">
        <f t="shared" si="16"/>
        <v>0</v>
      </c>
      <c r="F85" s="125">
        <f t="shared" ref="F85" si="18">SUBTOTAL(9,F86:F94)</f>
        <v>0</v>
      </c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>
        <f t="shared" si="17"/>
        <v>0</v>
      </c>
      <c r="AB85" s="127"/>
      <c r="AC85" s="126"/>
      <c r="AD85" s="117"/>
      <c r="AE85" s="125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7"/>
      <c r="BB85" s="126"/>
    </row>
    <row r="86" spans="1:54" s="16" customFormat="1" ht="25.5" hidden="1" outlineLevel="1">
      <c r="A86" s="48" t="s">
        <v>21</v>
      </c>
      <c r="B86" s="49" t="s">
        <v>285</v>
      </c>
      <c r="C86" s="47"/>
      <c r="D86" s="47"/>
      <c r="E86" s="43">
        <f t="shared" si="16"/>
        <v>0</v>
      </c>
      <c r="F86" s="13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>
        <f t="shared" si="17"/>
        <v>0</v>
      </c>
      <c r="AB86" s="14"/>
      <c r="AC86" s="52"/>
      <c r="AD86" s="44"/>
      <c r="AE86" s="13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14"/>
      <c r="BB86" s="52"/>
    </row>
    <row r="87" spans="1:54" s="16" customFormat="1" ht="15" hidden="1" outlineLevel="1">
      <c r="A87" s="48" t="s">
        <v>21</v>
      </c>
      <c r="B87" s="49" t="s">
        <v>287</v>
      </c>
      <c r="C87" s="47"/>
      <c r="D87" s="47"/>
      <c r="E87" s="43">
        <f t="shared" si="16"/>
        <v>0</v>
      </c>
      <c r="F87" s="13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>
        <f t="shared" si="17"/>
        <v>0</v>
      </c>
      <c r="AB87" s="14"/>
      <c r="AC87" s="52"/>
      <c r="AD87" s="44"/>
      <c r="AE87" s="13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14"/>
      <c r="BB87" s="52"/>
    </row>
    <row r="88" spans="1:54" s="16" customFormat="1" ht="38.25" hidden="1" outlineLevel="1">
      <c r="A88" s="48" t="s">
        <v>21</v>
      </c>
      <c r="B88" s="49" t="s">
        <v>288</v>
      </c>
      <c r="C88" s="47"/>
      <c r="D88" s="47"/>
      <c r="E88" s="43">
        <f t="shared" si="16"/>
        <v>0</v>
      </c>
      <c r="F88" s="13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>
        <f t="shared" si="17"/>
        <v>0</v>
      </c>
      <c r="AB88" s="14"/>
      <c r="AC88" s="52"/>
      <c r="AD88" s="44"/>
      <c r="AE88" s="13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14"/>
      <c r="BB88" s="52"/>
    </row>
    <row r="89" spans="1:54" s="16" customFormat="1" ht="38.25" hidden="1" outlineLevel="1">
      <c r="A89" s="48" t="s">
        <v>21</v>
      </c>
      <c r="B89" s="49" t="s">
        <v>289</v>
      </c>
      <c r="C89" s="47"/>
      <c r="D89" s="47"/>
      <c r="E89" s="43">
        <f t="shared" si="16"/>
        <v>0</v>
      </c>
      <c r="F89" s="13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>
        <f t="shared" si="17"/>
        <v>0</v>
      </c>
      <c r="AB89" s="14"/>
      <c r="AC89" s="52"/>
      <c r="AD89" s="44"/>
      <c r="AE89" s="13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14"/>
      <c r="BB89" s="52"/>
    </row>
    <row r="90" spans="1:54" s="16" customFormat="1" ht="25.5" hidden="1" outlineLevel="1">
      <c r="A90" s="48" t="s">
        <v>21</v>
      </c>
      <c r="B90" s="49" t="s">
        <v>290</v>
      </c>
      <c r="C90" s="47"/>
      <c r="D90" s="47"/>
      <c r="E90" s="43">
        <f t="shared" si="16"/>
        <v>0</v>
      </c>
      <c r="F90" s="13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>
        <f t="shared" si="17"/>
        <v>0</v>
      </c>
      <c r="AB90" s="14"/>
      <c r="AC90" s="52"/>
      <c r="AD90" s="44"/>
      <c r="AE90" s="13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14"/>
      <c r="BB90" s="52"/>
    </row>
    <row r="91" spans="1:54" s="16" customFormat="1" ht="15" hidden="1" outlineLevel="1">
      <c r="A91" s="48" t="s">
        <v>21</v>
      </c>
      <c r="B91" s="49" t="s">
        <v>291</v>
      </c>
      <c r="C91" s="47"/>
      <c r="D91" s="47"/>
      <c r="E91" s="43">
        <f t="shared" si="16"/>
        <v>0</v>
      </c>
      <c r="F91" s="13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>
        <f t="shared" si="17"/>
        <v>0</v>
      </c>
      <c r="AB91" s="14"/>
      <c r="AC91" s="52"/>
      <c r="AD91" s="44"/>
      <c r="AE91" s="13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14"/>
      <c r="BB91" s="52"/>
    </row>
    <row r="92" spans="1:54" s="16" customFormat="1" ht="38.25" hidden="1" outlineLevel="1">
      <c r="A92" s="48" t="s">
        <v>21</v>
      </c>
      <c r="B92" s="49" t="s">
        <v>297</v>
      </c>
      <c r="C92" s="47"/>
      <c r="D92" s="47"/>
      <c r="E92" s="43">
        <f t="shared" si="16"/>
        <v>0</v>
      </c>
      <c r="F92" s="13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>
        <f t="shared" si="17"/>
        <v>0</v>
      </c>
      <c r="AB92" s="14"/>
      <c r="AC92" s="52"/>
      <c r="AD92" s="44"/>
      <c r="AE92" s="13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14"/>
      <c r="BB92" s="52"/>
    </row>
    <row r="93" spans="1:54" s="16" customFormat="1" ht="25.5" hidden="1" outlineLevel="1">
      <c r="A93" s="48" t="s">
        <v>21</v>
      </c>
      <c r="B93" s="49" t="s">
        <v>298</v>
      </c>
      <c r="C93" s="47"/>
      <c r="D93" s="47"/>
      <c r="E93" s="43">
        <f t="shared" si="16"/>
        <v>0</v>
      </c>
      <c r="F93" s="13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>
        <f t="shared" si="17"/>
        <v>0</v>
      </c>
      <c r="AB93" s="14"/>
      <c r="AC93" s="52"/>
      <c r="AD93" s="44"/>
      <c r="AE93" s="13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14"/>
      <c r="BB93" s="52"/>
    </row>
    <row r="94" spans="1:54" s="16" customFormat="1" ht="25.5" hidden="1" outlineLevel="1">
      <c r="A94" s="48" t="s">
        <v>21</v>
      </c>
      <c r="B94" s="49" t="s">
        <v>299</v>
      </c>
      <c r="C94" s="47"/>
      <c r="D94" s="47"/>
      <c r="E94" s="43">
        <f t="shared" si="16"/>
        <v>0</v>
      </c>
      <c r="F94" s="13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>
        <f t="shared" si="17"/>
        <v>0</v>
      </c>
      <c r="AB94" s="14"/>
      <c r="AC94" s="52"/>
      <c r="AD94" s="44"/>
      <c r="AE94" s="13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14"/>
      <c r="BB94" s="52"/>
    </row>
    <row r="95" spans="1:54" s="54" customFormat="1" ht="14.25" collapsed="1">
      <c r="A95" s="45" t="s">
        <v>300</v>
      </c>
      <c r="B95" s="40" t="s">
        <v>27</v>
      </c>
      <c r="C95" s="47"/>
      <c r="D95" s="47">
        <f>D96+D296</f>
        <v>0</v>
      </c>
      <c r="E95" s="43">
        <f t="shared" si="16"/>
        <v>0</v>
      </c>
      <c r="F95" s="53">
        <f t="shared" ref="F95:Z95" si="19">F96+F296</f>
        <v>0</v>
      </c>
      <c r="G95" s="52">
        <f t="shared" si="19"/>
        <v>0</v>
      </c>
      <c r="H95" s="52">
        <f t="shared" si="19"/>
        <v>0</v>
      </c>
      <c r="I95" s="52">
        <f t="shared" si="19"/>
        <v>0</v>
      </c>
      <c r="J95" s="52">
        <f t="shared" si="19"/>
        <v>0</v>
      </c>
      <c r="K95" s="52">
        <f t="shared" si="19"/>
        <v>0</v>
      </c>
      <c r="L95" s="52">
        <f t="shared" si="19"/>
        <v>0</v>
      </c>
      <c r="M95" s="52">
        <f t="shared" si="19"/>
        <v>0</v>
      </c>
      <c r="N95" s="52">
        <f t="shared" si="19"/>
        <v>0</v>
      </c>
      <c r="O95" s="52">
        <f t="shared" si="19"/>
        <v>0</v>
      </c>
      <c r="P95" s="52">
        <f t="shared" si="19"/>
        <v>0</v>
      </c>
      <c r="Q95" s="52">
        <f t="shared" si="19"/>
        <v>0</v>
      </c>
      <c r="R95" s="52">
        <f t="shared" si="19"/>
        <v>0</v>
      </c>
      <c r="S95" s="52">
        <f t="shared" si="19"/>
        <v>0</v>
      </c>
      <c r="T95" s="52">
        <f t="shared" si="19"/>
        <v>0</v>
      </c>
      <c r="U95" s="52">
        <f t="shared" si="19"/>
        <v>0</v>
      </c>
      <c r="V95" s="52">
        <f t="shared" si="19"/>
        <v>0</v>
      </c>
      <c r="W95" s="52">
        <f t="shared" si="19"/>
        <v>0</v>
      </c>
      <c r="X95" s="52">
        <f t="shared" si="19"/>
        <v>0</v>
      </c>
      <c r="Y95" s="52">
        <f t="shared" si="19"/>
        <v>0</v>
      </c>
      <c r="Z95" s="52">
        <f t="shared" si="19"/>
        <v>0</v>
      </c>
      <c r="AA95" s="52">
        <f t="shared" si="17"/>
        <v>0</v>
      </c>
      <c r="AB95" s="53">
        <f>AB96+AB296</f>
        <v>0</v>
      </c>
      <c r="AC95" s="52">
        <f>AC96+AC296</f>
        <v>0</v>
      </c>
      <c r="AD95" s="44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</row>
    <row r="96" spans="1:54" ht="25.5" customHeight="1">
      <c r="A96" s="39" t="s">
        <v>301</v>
      </c>
      <c r="B96" s="40" t="s">
        <v>302</v>
      </c>
      <c r="C96" s="41"/>
      <c r="D96" s="42">
        <f>D97+D250+D268+D269+D272+D273+D274+D291</f>
        <v>0</v>
      </c>
      <c r="E96" s="43">
        <f t="shared" si="16"/>
        <v>0</v>
      </c>
      <c r="F96" s="44">
        <f t="shared" ref="F96" si="20">F97+F250+F268+F269+F272+F274+F291</f>
        <v>0</v>
      </c>
      <c r="G96" s="42">
        <f>G97+G250+G268+G269+G272+G273+G274+G291</f>
        <v>0</v>
      </c>
      <c r="H96" s="42">
        <f>H97+H250+H268+H269+H272+H273+H274+H291</f>
        <v>0</v>
      </c>
      <c r="I96" s="42">
        <f t="shared" ref="I96:Y96" si="21">I97+I250+I268+I269+I272+I273+I274+I291</f>
        <v>0</v>
      </c>
      <c r="J96" s="42">
        <f t="shared" si="21"/>
        <v>0</v>
      </c>
      <c r="K96" s="42">
        <f t="shared" si="21"/>
        <v>0</v>
      </c>
      <c r="L96" s="42">
        <f t="shared" si="21"/>
        <v>0</v>
      </c>
      <c r="M96" s="42">
        <f t="shared" si="21"/>
        <v>0</v>
      </c>
      <c r="N96" s="42">
        <f t="shared" si="21"/>
        <v>0</v>
      </c>
      <c r="O96" s="42">
        <f t="shared" si="21"/>
        <v>0</v>
      </c>
      <c r="P96" s="42">
        <f t="shared" si="21"/>
        <v>0</v>
      </c>
      <c r="Q96" s="42">
        <f t="shared" si="21"/>
        <v>0</v>
      </c>
      <c r="R96" s="42">
        <f t="shared" si="21"/>
        <v>0</v>
      </c>
      <c r="S96" s="42">
        <f t="shared" si="21"/>
        <v>0</v>
      </c>
      <c r="T96" s="42">
        <f t="shared" si="21"/>
        <v>0</v>
      </c>
      <c r="U96" s="42">
        <f t="shared" si="21"/>
        <v>0</v>
      </c>
      <c r="V96" s="42">
        <f t="shared" si="21"/>
        <v>0</v>
      </c>
      <c r="W96" s="42">
        <f t="shared" si="21"/>
        <v>0</v>
      </c>
      <c r="X96" s="42">
        <f t="shared" si="21"/>
        <v>0</v>
      </c>
      <c r="Y96" s="42">
        <f t="shared" si="21"/>
        <v>0</v>
      </c>
      <c r="Z96" s="44">
        <f>Z97+Z250+Z268+Z269+Z272+Z274+Z291</f>
        <v>0</v>
      </c>
      <c r="AA96" s="44">
        <f t="shared" si="17"/>
        <v>0</v>
      </c>
      <c r="AB96" s="44">
        <f>AB97+AB250+AB268+AB269+AB272+AB274+AB291</f>
        <v>0</v>
      </c>
      <c r="AC96" s="44">
        <f>AC97+AC250+AC268+AC269+AC272+AC274+AC291</f>
        <v>0</v>
      </c>
      <c r="AD96" s="44"/>
      <c r="AE96" s="44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4"/>
      <c r="AZ96" s="44"/>
      <c r="BA96" s="44"/>
      <c r="BB96" s="44"/>
    </row>
    <row r="97" spans="1:54" ht="21.75" customHeight="1">
      <c r="A97" s="55" t="s">
        <v>20</v>
      </c>
      <c r="B97" s="56" t="s">
        <v>40</v>
      </c>
      <c r="C97" s="57"/>
      <c r="D97" s="58">
        <f>D98+D103+D106+D109+D113+D116+D123+D129+D133+D137+D140+D144+D147+D151+D154+D158+D162+D164+D167+D163+D169+D168+D170+D171+D172+D175+D179+D181+D184+D185+D188+D189+D192+D193+D197+D198+D201+D203+D205+D207+D208+D209+D210+D211+D212+D213+D216+D217+D218+D219+D220+D221+D222+D225+D233+D246+D249</f>
        <v>0</v>
      </c>
      <c r="E97" s="43">
        <f>F97+G97+Y97+Z97+AA97</f>
        <v>0</v>
      </c>
      <c r="F97" s="59">
        <f t="shared" ref="F97" si="22">F98+F103+F106+F109+F113+F116+F123+F129+F133+F137+F140+F144+F147+F151+F154+F158+F162+F164+F167+F163+F169+F168+F170+F171+F172+F175+F179+F181+F184+F185+F188+F189+F192+F193+F197+F198+F201+F203+F205+F207+F208+F209+F210+F211+F212+F213+F216+F217+F218+F219+F220+F221+F222+F225+F233+F246</f>
        <v>0</v>
      </c>
      <c r="G97" s="58">
        <f>G98+G103+G106+G109+G113+G116+G123+G129+G133+G137+G140+G144+G147+G151+G154+G158+G162+G164+G167+G163+G169+G168+G170+G171+G172+G175+G179+G181+G184+G185+G188+G189+G192+G193+G197+G198+G201+G203+G205+G207+G208+G209+G210+G211+G212+G213+G216+G217+G218+G219+G220+G221+G222+G225+G233+G246+G249</f>
        <v>0</v>
      </c>
      <c r="H97" s="58">
        <f>H98+H103+H106+H109+H113+H116+H123+H129+H133+H137+H140+H144+H147+H151+H154+H158+H162+H164+H167+H163+H169+H168+H170+H171+H172+H175+H179+H181+H184+H185+H188+H189+H192+H193+H197+H198+H201+H203+H205+H207+H208+H209+H210+H211+H212+H213+H216+H217+H218+H219+H220+H221+H222+H225+H233+H246+H249</f>
        <v>0</v>
      </c>
      <c r="I97" s="58">
        <f t="shared" ref="I97:Y97" si="23">I98+I103+I106+I109+I113+I116+I123+I129+I133+I137+I140+I144+I147+I151+I154+I158+I162+I164+I167+I163+I169+I168+I170+I171+I172+I175+I179+I181+I184+I185+I188+I189+I192+I193+I197+I198+I201+I203+I205+I207+I208+I209+I210+I211+I212+I213+I216+I217+I218+I219+I220+I221+I222+I225+I233+I246+I249</f>
        <v>0</v>
      </c>
      <c r="J97" s="58">
        <f t="shared" si="23"/>
        <v>0</v>
      </c>
      <c r="K97" s="58">
        <f t="shared" si="23"/>
        <v>0</v>
      </c>
      <c r="L97" s="58">
        <f t="shared" si="23"/>
        <v>0</v>
      </c>
      <c r="M97" s="58">
        <f t="shared" si="23"/>
        <v>0</v>
      </c>
      <c r="N97" s="58">
        <f t="shared" si="23"/>
        <v>0</v>
      </c>
      <c r="O97" s="58">
        <f t="shared" si="23"/>
        <v>0</v>
      </c>
      <c r="P97" s="58">
        <f t="shared" si="23"/>
        <v>0</v>
      </c>
      <c r="Q97" s="58">
        <f t="shared" si="23"/>
        <v>0</v>
      </c>
      <c r="R97" s="58">
        <f t="shared" si="23"/>
        <v>0</v>
      </c>
      <c r="S97" s="58">
        <f t="shared" si="23"/>
        <v>0</v>
      </c>
      <c r="T97" s="58">
        <f t="shared" si="23"/>
        <v>0</v>
      </c>
      <c r="U97" s="58">
        <f t="shared" si="23"/>
        <v>0</v>
      </c>
      <c r="V97" s="58">
        <f t="shared" si="23"/>
        <v>0</v>
      </c>
      <c r="W97" s="58">
        <f t="shared" si="23"/>
        <v>0</v>
      </c>
      <c r="X97" s="58">
        <f t="shared" si="23"/>
        <v>0</v>
      </c>
      <c r="Y97" s="58">
        <f t="shared" si="23"/>
        <v>0</v>
      </c>
      <c r="Z97" s="59"/>
      <c r="AA97" s="59">
        <f t="shared" si="17"/>
        <v>0</v>
      </c>
      <c r="AB97" s="59"/>
      <c r="AC97" s="59"/>
      <c r="AD97" s="44"/>
      <c r="AE97" s="59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9"/>
      <c r="AZ97" s="59"/>
      <c r="BA97" s="59"/>
      <c r="BB97" s="59"/>
    </row>
    <row r="98" spans="1:54">
      <c r="A98" s="60" t="s">
        <v>188</v>
      </c>
      <c r="B98" s="61" t="s">
        <v>78</v>
      </c>
      <c r="C98" s="62"/>
      <c r="D98" s="63"/>
      <c r="E98" s="43">
        <f t="shared" si="16"/>
        <v>0</v>
      </c>
      <c r="F98" s="64">
        <f t="shared" ref="F98:Y98" si="24">F99+F100+F101+F102</f>
        <v>0</v>
      </c>
      <c r="G98" s="64">
        <f t="shared" si="24"/>
        <v>0</v>
      </c>
      <c r="H98" s="64">
        <f t="shared" si="24"/>
        <v>0</v>
      </c>
      <c r="I98" s="64">
        <f t="shared" si="24"/>
        <v>0</v>
      </c>
      <c r="J98" s="64">
        <f t="shared" si="24"/>
        <v>0</v>
      </c>
      <c r="K98" s="64">
        <f t="shared" si="24"/>
        <v>0</v>
      </c>
      <c r="L98" s="64">
        <f t="shared" si="24"/>
        <v>0</v>
      </c>
      <c r="M98" s="64">
        <f t="shared" si="24"/>
        <v>0</v>
      </c>
      <c r="N98" s="64">
        <f t="shared" si="24"/>
        <v>0</v>
      </c>
      <c r="O98" s="64">
        <f t="shared" si="24"/>
        <v>0</v>
      </c>
      <c r="P98" s="64">
        <f t="shared" si="24"/>
        <v>0</v>
      </c>
      <c r="Q98" s="64">
        <f t="shared" si="24"/>
        <v>0</v>
      </c>
      <c r="R98" s="64">
        <f t="shared" si="24"/>
        <v>0</v>
      </c>
      <c r="S98" s="64">
        <f t="shared" si="24"/>
        <v>0</v>
      </c>
      <c r="T98" s="64">
        <f t="shared" si="24"/>
        <v>0</v>
      </c>
      <c r="U98" s="64">
        <f t="shared" si="24"/>
        <v>0</v>
      </c>
      <c r="V98" s="64">
        <f t="shared" si="24"/>
        <v>0</v>
      </c>
      <c r="W98" s="64">
        <f t="shared" si="24"/>
        <v>0</v>
      </c>
      <c r="X98" s="64">
        <f t="shared" si="24"/>
        <v>0</v>
      </c>
      <c r="Y98" s="64">
        <f t="shared" si="24"/>
        <v>0</v>
      </c>
      <c r="Z98" s="64"/>
      <c r="AA98" s="64">
        <f t="shared" si="17"/>
        <v>0</v>
      </c>
      <c r="AB98" s="64"/>
      <c r="AC98" s="64"/>
      <c r="AD98" s="4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</row>
    <row r="99" spans="1:54" ht="12.75" hidden="1" customHeight="1" outlineLevel="1">
      <c r="A99" s="65" t="s">
        <v>47</v>
      </c>
      <c r="B99" s="61" t="s">
        <v>79</v>
      </c>
      <c r="C99" s="62" t="s">
        <v>303</v>
      </c>
      <c r="D99" s="63"/>
      <c r="E99" s="43">
        <f t="shared" si="16"/>
        <v>0</v>
      </c>
      <c r="F99" s="64">
        <f>IF($C99="820",$D99,)</f>
        <v>0</v>
      </c>
      <c r="G99" s="64">
        <f t="shared" ref="G99:G102" si="25">H99+I99+J99+K99+L99+M99+N99+O99+P99+Q99+U99+V99+W99+X99</f>
        <v>0</v>
      </c>
      <c r="H99" s="64">
        <f>IF($C99="864",$D99,)</f>
        <v>0</v>
      </c>
      <c r="I99" s="64">
        <f>IF($C99="867",$D99,)</f>
        <v>0</v>
      </c>
      <c r="J99" s="64">
        <f>IF($C99="861",$D99,)</f>
        <v>0</v>
      </c>
      <c r="K99" s="64">
        <f>IF($C99="862",$D99,)</f>
        <v>0</v>
      </c>
      <c r="L99" s="64">
        <f>IF($C99="865",$D99,)</f>
        <v>0</v>
      </c>
      <c r="M99" s="64">
        <f>IF($C99="868",$D99,)</f>
        <v>0</v>
      </c>
      <c r="N99" s="64">
        <f>IF($C99="869",$D99,)</f>
        <v>0</v>
      </c>
      <c r="O99" s="64">
        <f>IF($C99="871",$D99,)</f>
        <v>0</v>
      </c>
      <c r="P99" s="64">
        <f>IF($C99="874",$D99,)</f>
        <v>0</v>
      </c>
      <c r="Q99" s="64">
        <f>IF($C99="873",$D99,)</f>
        <v>0</v>
      </c>
      <c r="R99" s="64"/>
      <c r="S99" s="64"/>
      <c r="T99" s="64">
        <f>Q99-R99-S99</f>
        <v>0</v>
      </c>
      <c r="U99" s="64">
        <f>IF($C99="877",$D99,)</f>
        <v>0</v>
      </c>
      <c r="V99" s="64">
        <f>IF($C99="875",$D99,)</f>
        <v>0</v>
      </c>
      <c r="W99" s="64">
        <f>IF($C99="872",$D99,)</f>
        <v>0</v>
      </c>
      <c r="X99" s="64">
        <f>IF($C99="909",$D99,)</f>
        <v>0</v>
      </c>
      <c r="Y99" s="64">
        <f>IF(OR($C99="932",$C99="934",$C99="949"),$D99,)</f>
        <v>0</v>
      </c>
      <c r="Z99" s="64"/>
      <c r="AA99" s="64">
        <f t="shared" si="17"/>
        <v>0</v>
      </c>
      <c r="AB99" s="64"/>
      <c r="AC99" s="64"/>
      <c r="AD99" s="4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</row>
    <row r="100" spans="1:54" ht="12.75" hidden="1" customHeight="1" outlineLevel="1">
      <c r="A100" s="66" t="s">
        <v>48</v>
      </c>
      <c r="B100" s="49" t="s">
        <v>80</v>
      </c>
      <c r="C100" s="62" t="s">
        <v>304</v>
      </c>
      <c r="D100" s="63"/>
      <c r="E100" s="43">
        <f t="shared" si="16"/>
        <v>0</v>
      </c>
      <c r="F100" s="64">
        <f>IF($C100="820",$D100,)</f>
        <v>0</v>
      </c>
      <c r="G100" s="64">
        <f t="shared" si="25"/>
        <v>0</v>
      </c>
      <c r="H100" s="64">
        <f>IF($C100="864",$D100,)</f>
        <v>0</v>
      </c>
      <c r="I100" s="64">
        <f>IF($C100="867",$D100,)</f>
        <v>0</v>
      </c>
      <c r="J100" s="64">
        <f>IF($C100="861",$D100,)</f>
        <v>0</v>
      </c>
      <c r="K100" s="64">
        <f>IF($C100="862",$D100,)</f>
        <v>0</v>
      </c>
      <c r="L100" s="64">
        <f>IF($C100="865",$D100,)</f>
        <v>0</v>
      </c>
      <c r="M100" s="64">
        <f>IF($C100="868",$D100,)</f>
        <v>0</v>
      </c>
      <c r="N100" s="64">
        <f>IF($C100="869",$D100,)</f>
        <v>0</v>
      </c>
      <c r="O100" s="64">
        <f>IF($C100="871",$D100,)</f>
        <v>0</v>
      </c>
      <c r="P100" s="64">
        <f>IF($C100="874",$D100,)</f>
        <v>0</v>
      </c>
      <c r="Q100" s="64">
        <f>IF($C100="873",$D100,)</f>
        <v>0</v>
      </c>
      <c r="R100" s="64"/>
      <c r="S100" s="64">
        <f>Q100</f>
        <v>0</v>
      </c>
      <c r="T100" s="64">
        <f t="shared" ref="T100:T150" si="26">Q100-R100-S100</f>
        <v>0</v>
      </c>
      <c r="U100" s="64">
        <f>IF($C100="877",$D100,)</f>
        <v>0</v>
      </c>
      <c r="V100" s="64">
        <f>IF($C100="875",$D100,)</f>
        <v>0</v>
      </c>
      <c r="W100" s="64">
        <f>IF($C100="872",$D100,)</f>
        <v>0</v>
      </c>
      <c r="X100" s="64">
        <f>IF($C100="909",$D100,)</f>
        <v>0</v>
      </c>
      <c r="Y100" s="64">
        <f>IF(OR($C100="932",$C100="934",$C100="949"),$D100,)</f>
        <v>0</v>
      </c>
      <c r="Z100" s="64"/>
      <c r="AA100" s="64">
        <f t="shared" si="17"/>
        <v>0</v>
      </c>
      <c r="AB100" s="64"/>
      <c r="AC100" s="64"/>
      <c r="AD100" s="4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</row>
    <row r="101" spans="1:54" ht="12.75" hidden="1" customHeight="1" outlineLevel="1">
      <c r="A101" s="65" t="s">
        <v>49</v>
      </c>
      <c r="B101" s="67" t="s">
        <v>81</v>
      </c>
      <c r="C101" s="62" t="s">
        <v>304</v>
      </c>
      <c r="D101" s="63"/>
      <c r="E101" s="43">
        <f t="shared" si="16"/>
        <v>0</v>
      </c>
      <c r="F101" s="64">
        <f>IF($C101="820",$D101,)</f>
        <v>0</v>
      </c>
      <c r="G101" s="64">
        <f t="shared" si="25"/>
        <v>0</v>
      </c>
      <c r="H101" s="64">
        <f>IF($C101="864",$D101,)</f>
        <v>0</v>
      </c>
      <c r="I101" s="64">
        <f>IF($C101="867",$D101,)</f>
        <v>0</v>
      </c>
      <c r="J101" s="64">
        <f>IF($C101="861",$D101,)</f>
        <v>0</v>
      </c>
      <c r="K101" s="64">
        <f>IF($C101="862",$D101,)</f>
        <v>0</v>
      </c>
      <c r="L101" s="64">
        <f>IF($C101="865",$D101,)</f>
        <v>0</v>
      </c>
      <c r="M101" s="64">
        <f>IF($C101="868",$D101,)</f>
        <v>0</v>
      </c>
      <c r="N101" s="64">
        <f>IF($C101="869",$D101,)</f>
        <v>0</v>
      </c>
      <c r="O101" s="64">
        <f>IF($C101="871",$D101,)</f>
        <v>0</v>
      </c>
      <c r="P101" s="64">
        <f>IF($C101="874",$D101,)</f>
        <v>0</v>
      </c>
      <c r="Q101" s="64">
        <f>IF($C101="873",$D101,)</f>
        <v>0</v>
      </c>
      <c r="R101" s="64"/>
      <c r="S101" s="64">
        <f>Q101</f>
        <v>0</v>
      </c>
      <c r="T101" s="64">
        <f t="shared" si="26"/>
        <v>0</v>
      </c>
      <c r="U101" s="64">
        <f>IF($C101="877",$D101,)</f>
        <v>0</v>
      </c>
      <c r="V101" s="64">
        <f>IF($C101="875",$D101,)</f>
        <v>0</v>
      </c>
      <c r="W101" s="64">
        <f>IF($C101="872",$D101,)</f>
        <v>0</v>
      </c>
      <c r="X101" s="64">
        <f>IF($C101="909",$D101,)</f>
        <v>0</v>
      </c>
      <c r="Y101" s="64">
        <f>IF(OR($C101="932",$C101="934",$C101="949"),$D101,)</f>
        <v>0</v>
      </c>
      <c r="Z101" s="64"/>
      <c r="AA101" s="64">
        <f t="shared" si="17"/>
        <v>0</v>
      </c>
      <c r="AB101" s="64"/>
      <c r="AC101" s="64"/>
      <c r="AD101" s="4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</row>
    <row r="102" spans="1:54" ht="12.75" hidden="1" customHeight="1" outlineLevel="1">
      <c r="A102" s="66" t="s">
        <v>57</v>
      </c>
      <c r="B102" s="49" t="s">
        <v>82</v>
      </c>
      <c r="C102" s="62" t="s">
        <v>304</v>
      </c>
      <c r="D102" s="63"/>
      <c r="E102" s="43">
        <f t="shared" si="16"/>
        <v>0</v>
      </c>
      <c r="F102" s="64">
        <f>IF($C102="820",$D102,)</f>
        <v>0</v>
      </c>
      <c r="G102" s="64">
        <f t="shared" si="25"/>
        <v>0</v>
      </c>
      <c r="H102" s="64">
        <f>IF($C102="864",$D102,)</f>
        <v>0</v>
      </c>
      <c r="I102" s="64">
        <f>IF($C102="867",$D102,)</f>
        <v>0</v>
      </c>
      <c r="J102" s="64">
        <f>IF($C102="861",$D102,)</f>
        <v>0</v>
      </c>
      <c r="K102" s="64">
        <f>IF($C102="862",$D102,)</f>
        <v>0</v>
      </c>
      <c r="L102" s="64">
        <f>IF($C102="865",$D102,)</f>
        <v>0</v>
      </c>
      <c r="M102" s="64">
        <f>IF($C102="868",$D102,)</f>
        <v>0</v>
      </c>
      <c r="N102" s="64">
        <f>IF($C102="869",$D102,)</f>
        <v>0</v>
      </c>
      <c r="O102" s="64">
        <f>IF($C102="871",$D102,)</f>
        <v>0</v>
      </c>
      <c r="P102" s="64">
        <f>IF($C102="874",$D102,)</f>
        <v>0</v>
      </c>
      <c r="Q102" s="64">
        <f>IF($C102="873",$D102,)</f>
        <v>0</v>
      </c>
      <c r="R102" s="64"/>
      <c r="S102" s="64">
        <f>Q102</f>
        <v>0</v>
      </c>
      <c r="T102" s="64">
        <f t="shared" si="26"/>
        <v>0</v>
      </c>
      <c r="U102" s="64">
        <f>IF($C102="877",$D102,)</f>
        <v>0</v>
      </c>
      <c r="V102" s="64">
        <f>IF($C102="875",$D102,)</f>
        <v>0</v>
      </c>
      <c r="W102" s="64">
        <f>IF($C102="872",$D102,)</f>
        <v>0</v>
      </c>
      <c r="X102" s="64">
        <f>IF($C102="909",$D102,)</f>
        <v>0</v>
      </c>
      <c r="Y102" s="64">
        <f>IF(OR($C102="932",$C102="934",$C102="949"),$D102,)</f>
        <v>0</v>
      </c>
      <c r="Z102" s="64"/>
      <c r="AA102" s="64">
        <f t="shared" si="17"/>
        <v>0</v>
      </c>
      <c r="AB102" s="64"/>
      <c r="AC102" s="64"/>
      <c r="AD102" s="4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</row>
    <row r="103" spans="1:54" collapsed="1">
      <c r="A103" s="66" t="s">
        <v>189</v>
      </c>
      <c r="B103" s="67" t="s">
        <v>76</v>
      </c>
      <c r="C103" s="62"/>
      <c r="D103" s="63"/>
      <c r="E103" s="43">
        <f t="shared" si="16"/>
        <v>0</v>
      </c>
      <c r="F103" s="64">
        <f t="shared" ref="F103:Y103" si="27">F104+F105</f>
        <v>0</v>
      </c>
      <c r="G103" s="64">
        <f t="shared" si="27"/>
        <v>0</v>
      </c>
      <c r="H103" s="64">
        <f t="shared" si="27"/>
        <v>0</v>
      </c>
      <c r="I103" s="64">
        <f t="shared" si="27"/>
        <v>0</v>
      </c>
      <c r="J103" s="64">
        <f t="shared" si="27"/>
        <v>0</v>
      </c>
      <c r="K103" s="64">
        <f t="shared" si="27"/>
        <v>0</v>
      </c>
      <c r="L103" s="64">
        <f t="shared" si="27"/>
        <v>0</v>
      </c>
      <c r="M103" s="64">
        <f t="shared" si="27"/>
        <v>0</v>
      </c>
      <c r="N103" s="64">
        <f t="shared" si="27"/>
        <v>0</v>
      </c>
      <c r="O103" s="64">
        <f t="shared" si="27"/>
        <v>0</v>
      </c>
      <c r="P103" s="64">
        <f t="shared" si="27"/>
        <v>0</v>
      </c>
      <c r="Q103" s="64">
        <f t="shared" si="27"/>
        <v>0</v>
      </c>
      <c r="R103" s="64">
        <f t="shared" si="27"/>
        <v>0</v>
      </c>
      <c r="S103" s="64">
        <f t="shared" si="27"/>
        <v>0</v>
      </c>
      <c r="T103" s="64">
        <f t="shared" si="27"/>
        <v>0</v>
      </c>
      <c r="U103" s="64">
        <f t="shared" si="27"/>
        <v>0</v>
      </c>
      <c r="V103" s="64">
        <f t="shared" si="27"/>
        <v>0</v>
      </c>
      <c r="W103" s="64">
        <f t="shared" si="27"/>
        <v>0</v>
      </c>
      <c r="X103" s="64">
        <f t="shared" si="27"/>
        <v>0</v>
      </c>
      <c r="Y103" s="64">
        <f t="shared" si="27"/>
        <v>0</v>
      </c>
      <c r="Z103" s="64"/>
      <c r="AA103" s="64">
        <f t="shared" si="17"/>
        <v>0</v>
      </c>
      <c r="AB103" s="64"/>
      <c r="AC103" s="64"/>
      <c r="AD103" s="4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</row>
    <row r="104" spans="1:54" ht="12.75" hidden="1" customHeight="1" outlineLevel="1">
      <c r="A104" s="66" t="s">
        <v>50</v>
      </c>
      <c r="B104" s="61" t="s">
        <v>83</v>
      </c>
      <c r="C104" s="62" t="s">
        <v>303</v>
      </c>
      <c r="D104" s="63"/>
      <c r="E104" s="43">
        <f t="shared" si="16"/>
        <v>0</v>
      </c>
      <c r="F104" s="64">
        <f>IF($C104="820",$D104,)</f>
        <v>0</v>
      </c>
      <c r="G104" s="64">
        <f t="shared" ref="G104:G167" si="28">H104+I104+J104+K104+L104+M104+N104+O104+P104+Q104+U104+V104+W104+X104</f>
        <v>0</v>
      </c>
      <c r="H104" s="64">
        <f>IF($C104="864",$D104,)</f>
        <v>0</v>
      </c>
      <c r="I104" s="64">
        <f>IF($C104="867",$D104,)</f>
        <v>0</v>
      </c>
      <c r="J104" s="64">
        <f>IF($C104="861",$D104,)</f>
        <v>0</v>
      </c>
      <c r="K104" s="64">
        <f>IF($C104="862",$D104,)</f>
        <v>0</v>
      </c>
      <c r="L104" s="64">
        <f>IF($C104="865",$D104,)</f>
        <v>0</v>
      </c>
      <c r="M104" s="64">
        <f>IF($C104="868",$D104,)</f>
        <v>0</v>
      </c>
      <c r="N104" s="64">
        <f>IF($C104="869",$D104,)</f>
        <v>0</v>
      </c>
      <c r="O104" s="64">
        <f>IF($C104="871",$D104,)</f>
        <v>0</v>
      </c>
      <c r="P104" s="64">
        <f>IF($C104="874",$D104,)</f>
        <v>0</v>
      </c>
      <c r="Q104" s="64">
        <f>IF($C104="873",$D104,)</f>
        <v>0</v>
      </c>
      <c r="R104" s="64"/>
      <c r="S104" s="64"/>
      <c r="T104" s="64">
        <f t="shared" si="26"/>
        <v>0</v>
      </c>
      <c r="U104" s="64">
        <f>IF($C104="877",$D104,)</f>
        <v>0</v>
      </c>
      <c r="V104" s="64">
        <f>IF($C104="875",$D104,)</f>
        <v>0</v>
      </c>
      <c r="W104" s="64">
        <f>IF($C104="872",$D104,)</f>
        <v>0</v>
      </c>
      <c r="X104" s="64">
        <f>IF($C104="909",$D104,)</f>
        <v>0</v>
      </c>
      <c r="Y104" s="64">
        <f>IF(OR($C104="932",$C104="934",$C104="949"),$D104,)</f>
        <v>0</v>
      </c>
      <c r="Z104" s="64"/>
      <c r="AA104" s="64">
        <f t="shared" si="17"/>
        <v>0</v>
      </c>
      <c r="AB104" s="64"/>
      <c r="AC104" s="64"/>
      <c r="AD104" s="4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</row>
    <row r="105" spans="1:54" ht="12.75" hidden="1" customHeight="1" outlineLevel="1">
      <c r="A105" s="66" t="s">
        <v>51</v>
      </c>
      <c r="B105" s="49" t="s">
        <v>84</v>
      </c>
      <c r="C105" s="62" t="s">
        <v>304</v>
      </c>
      <c r="D105" s="63"/>
      <c r="E105" s="43">
        <f t="shared" si="16"/>
        <v>0</v>
      </c>
      <c r="F105" s="64">
        <f>IF($C105="820",$D105,)</f>
        <v>0</v>
      </c>
      <c r="G105" s="64">
        <f t="shared" si="28"/>
        <v>0</v>
      </c>
      <c r="H105" s="64">
        <f>IF($C105="864",$D105,)</f>
        <v>0</v>
      </c>
      <c r="I105" s="64">
        <f>IF($C105="867",$D105,)</f>
        <v>0</v>
      </c>
      <c r="J105" s="64">
        <f>IF($C105="861",$D105,)</f>
        <v>0</v>
      </c>
      <c r="K105" s="64">
        <f>IF($C105="862",$D105,)</f>
        <v>0</v>
      </c>
      <c r="L105" s="64">
        <f>IF($C105="865",$D105,)</f>
        <v>0</v>
      </c>
      <c r="M105" s="64">
        <f>IF($C105="868",$D105,)</f>
        <v>0</v>
      </c>
      <c r="N105" s="64">
        <f>IF($C105="869",$D105,)</f>
        <v>0</v>
      </c>
      <c r="O105" s="64">
        <f>IF($C105="871",$D105,)</f>
        <v>0</v>
      </c>
      <c r="P105" s="64">
        <f>IF($C105="874",$D105,)</f>
        <v>0</v>
      </c>
      <c r="Q105" s="64">
        <f>IF($C105="873",$D105,)</f>
        <v>0</v>
      </c>
      <c r="R105" s="64">
        <f>Q105</f>
        <v>0</v>
      </c>
      <c r="S105" s="64"/>
      <c r="T105" s="64">
        <f t="shared" si="26"/>
        <v>0</v>
      </c>
      <c r="U105" s="64">
        <f>IF($C105="877",$D105,)</f>
        <v>0</v>
      </c>
      <c r="V105" s="64">
        <f>IF($C105="875",$D105,)</f>
        <v>0</v>
      </c>
      <c r="W105" s="64">
        <f>IF($C105="872",$D105,)</f>
        <v>0</v>
      </c>
      <c r="X105" s="64">
        <f>IF($C105="909",$D105,)</f>
        <v>0</v>
      </c>
      <c r="Y105" s="64">
        <f>IF(OR($C105="932",$C105="934",$C105="949"),$D105,)</f>
        <v>0</v>
      </c>
      <c r="Z105" s="64"/>
      <c r="AA105" s="64">
        <f t="shared" si="17"/>
        <v>0</v>
      </c>
      <c r="AB105" s="64"/>
      <c r="AC105" s="64"/>
      <c r="AD105" s="4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</row>
    <row r="106" spans="1:54" ht="25.5" collapsed="1">
      <c r="A106" s="68" t="s">
        <v>190</v>
      </c>
      <c r="B106" s="49" t="s">
        <v>77</v>
      </c>
      <c r="C106" s="62"/>
      <c r="D106" s="63"/>
      <c r="E106" s="43">
        <f t="shared" si="16"/>
        <v>0</v>
      </c>
      <c r="F106" s="64">
        <f t="shared" ref="F106:Y106" si="29">F107+F108</f>
        <v>0</v>
      </c>
      <c r="G106" s="64">
        <f t="shared" si="29"/>
        <v>0</v>
      </c>
      <c r="H106" s="64">
        <f t="shared" si="29"/>
        <v>0</v>
      </c>
      <c r="I106" s="64">
        <f t="shared" si="29"/>
        <v>0</v>
      </c>
      <c r="J106" s="64">
        <f t="shared" si="29"/>
        <v>0</v>
      </c>
      <c r="K106" s="64">
        <f t="shared" si="29"/>
        <v>0</v>
      </c>
      <c r="L106" s="64">
        <f t="shared" si="29"/>
        <v>0</v>
      </c>
      <c r="M106" s="64">
        <f t="shared" si="29"/>
        <v>0</v>
      </c>
      <c r="N106" s="64">
        <f t="shared" si="29"/>
        <v>0</v>
      </c>
      <c r="O106" s="64">
        <f t="shared" si="29"/>
        <v>0</v>
      </c>
      <c r="P106" s="64">
        <f t="shared" si="29"/>
        <v>0</v>
      </c>
      <c r="Q106" s="64">
        <f t="shared" si="29"/>
        <v>0</v>
      </c>
      <c r="R106" s="64">
        <f t="shared" si="29"/>
        <v>0</v>
      </c>
      <c r="S106" s="64">
        <f t="shared" si="29"/>
        <v>0</v>
      </c>
      <c r="T106" s="64">
        <f t="shared" si="29"/>
        <v>0</v>
      </c>
      <c r="U106" s="64">
        <f t="shared" si="29"/>
        <v>0</v>
      </c>
      <c r="V106" s="64">
        <f t="shared" si="29"/>
        <v>0</v>
      </c>
      <c r="W106" s="64">
        <f t="shared" si="29"/>
        <v>0</v>
      </c>
      <c r="X106" s="64">
        <f t="shared" si="29"/>
        <v>0</v>
      </c>
      <c r="Y106" s="64">
        <f t="shared" si="29"/>
        <v>0</v>
      </c>
      <c r="Z106" s="64"/>
      <c r="AA106" s="64">
        <f t="shared" si="17"/>
        <v>0</v>
      </c>
      <c r="AB106" s="64"/>
      <c r="AC106" s="64"/>
      <c r="AD106" s="4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</row>
    <row r="107" spans="1:54" ht="12.75" hidden="1" customHeight="1" outlineLevel="1">
      <c r="A107" s="66" t="s">
        <v>53</v>
      </c>
      <c r="B107" s="61" t="s">
        <v>79</v>
      </c>
      <c r="C107" s="62" t="s">
        <v>303</v>
      </c>
      <c r="D107" s="63"/>
      <c r="E107" s="43">
        <f t="shared" si="16"/>
        <v>0</v>
      </c>
      <c r="F107" s="64">
        <f>IF($C107="820",$D107,)</f>
        <v>0</v>
      </c>
      <c r="G107" s="64">
        <f t="shared" si="28"/>
        <v>0</v>
      </c>
      <c r="H107" s="64">
        <f>IF($C107="864",$D107,)</f>
        <v>0</v>
      </c>
      <c r="I107" s="64">
        <f>IF($C107="867",$D107,)</f>
        <v>0</v>
      </c>
      <c r="J107" s="64">
        <f>IF($C107="861",$D107,)</f>
        <v>0</v>
      </c>
      <c r="K107" s="64">
        <f>IF($C107="862",$D107,)</f>
        <v>0</v>
      </c>
      <c r="L107" s="64">
        <f>IF($C107="865",$D107,)</f>
        <v>0</v>
      </c>
      <c r="M107" s="64">
        <f>IF($C107="868",$D107,)</f>
        <v>0</v>
      </c>
      <c r="N107" s="64">
        <f>IF($C107="869",$D107,)</f>
        <v>0</v>
      </c>
      <c r="O107" s="64">
        <f>IF($C107="871",$D107,)</f>
        <v>0</v>
      </c>
      <c r="P107" s="64">
        <f>IF($C107="874",$D107,)</f>
        <v>0</v>
      </c>
      <c r="Q107" s="64">
        <f>IF($C107="873",$D107,)</f>
        <v>0</v>
      </c>
      <c r="R107" s="64"/>
      <c r="S107" s="64"/>
      <c r="T107" s="64">
        <f t="shared" si="26"/>
        <v>0</v>
      </c>
      <c r="U107" s="64">
        <f>IF($C107="877",$D107,)</f>
        <v>0</v>
      </c>
      <c r="V107" s="64">
        <f>IF($C107="875",$D107,)</f>
        <v>0</v>
      </c>
      <c r="W107" s="64">
        <f>IF($C107="872",$D107,)</f>
        <v>0</v>
      </c>
      <c r="X107" s="64">
        <f>IF($C107="909",$D107,)</f>
        <v>0</v>
      </c>
      <c r="Y107" s="64">
        <f>IF(OR($C107="932",$C107="934",$C107="949"),$D107,)</f>
        <v>0</v>
      </c>
      <c r="Z107" s="64"/>
      <c r="AA107" s="64">
        <f t="shared" si="17"/>
        <v>0</v>
      </c>
      <c r="AB107" s="64"/>
      <c r="AC107" s="64"/>
      <c r="AD107" s="4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</row>
    <row r="108" spans="1:54" ht="12.75" hidden="1" customHeight="1" outlineLevel="1">
      <c r="A108" s="66" t="s">
        <v>52</v>
      </c>
      <c r="B108" s="49" t="s">
        <v>85</v>
      </c>
      <c r="C108" s="62" t="s">
        <v>304</v>
      </c>
      <c r="D108" s="63"/>
      <c r="E108" s="43">
        <f t="shared" si="16"/>
        <v>0</v>
      </c>
      <c r="F108" s="64">
        <f>IF($C108="820",$D108,)</f>
        <v>0</v>
      </c>
      <c r="G108" s="64">
        <f t="shared" si="28"/>
        <v>0</v>
      </c>
      <c r="H108" s="64">
        <f>IF($C108="864",$D108,)</f>
        <v>0</v>
      </c>
      <c r="I108" s="64">
        <f>IF($C108="867",$D108,)</f>
        <v>0</v>
      </c>
      <c r="J108" s="64">
        <f>IF($C108="861",$D108,)</f>
        <v>0</v>
      </c>
      <c r="K108" s="64">
        <f>IF($C108="862",$D108,)</f>
        <v>0</v>
      </c>
      <c r="L108" s="64">
        <f>IF($C108="865",$D108,)</f>
        <v>0</v>
      </c>
      <c r="M108" s="64">
        <f>IF($C108="868",$D108,)</f>
        <v>0</v>
      </c>
      <c r="N108" s="64">
        <f>IF($C108="869",$D108,)</f>
        <v>0</v>
      </c>
      <c r="O108" s="64">
        <f>IF($C108="871",$D108,)</f>
        <v>0</v>
      </c>
      <c r="P108" s="64">
        <f>IF($C108="874",$D108,)</f>
        <v>0</v>
      </c>
      <c r="Q108" s="64">
        <f>IF($C108="873",$D108,)</f>
        <v>0</v>
      </c>
      <c r="R108" s="64"/>
      <c r="S108" s="64"/>
      <c r="T108" s="64">
        <f t="shared" si="26"/>
        <v>0</v>
      </c>
      <c r="U108" s="64">
        <f>IF($C108="877",$D108,)</f>
        <v>0</v>
      </c>
      <c r="V108" s="64">
        <f>IF($C108="875",$D108,)</f>
        <v>0</v>
      </c>
      <c r="W108" s="64">
        <f>IF($C108="872",$D108,)</f>
        <v>0</v>
      </c>
      <c r="X108" s="64">
        <f>IF($C108="909",$D108,)</f>
        <v>0</v>
      </c>
      <c r="Y108" s="64">
        <f>IF(OR($C108="932",$C108="934",$C108="949"),$D108,)</f>
        <v>0</v>
      </c>
      <c r="Z108" s="64"/>
      <c r="AA108" s="64">
        <f t="shared" si="17"/>
        <v>0</v>
      </c>
      <c r="AB108" s="64"/>
      <c r="AC108" s="64"/>
      <c r="AD108" s="4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</row>
    <row r="109" spans="1:54" ht="25.5" collapsed="1">
      <c r="A109" s="68" t="s">
        <v>191</v>
      </c>
      <c r="B109" s="49" t="s">
        <v>86</v>
      </c>
      <c r="C109" s="62"/>
      <c r="D109" s="63"/>
      <c r="E109" s="43">
        <f t="shared" si="16"/>
        <v>0</v>
      </c>
      <c r="F109" s="64">
        <f t="shared" ref="F109:Y109" si="30">F110+F111+F112</f>
        <v>0</v>
      </c>
      <c r="G109" s="64">
        <f t="shared" si="30"/>
        <v>0</v>
      </c>
      <c r="H109" s="64">
        <f t="shared" si="30"/>
        <v>0</v>
      </c>
      <c r="I109" s="64">
        <f t="shared" si="30"/>
        <v>0</v>
      </c>
      <c r="J109" s="64">
        <f t="shared" si="30"/>
        <v>0</v>
      </c>
      <c r="K109" s="64">
        <f t="shared" si="30"/>
        <v>0</v>
      </c>
      <c r="L109" s="64">
        <f t="shared" si="30"/>
        <v>0</v>
      </c>
      <c r="M109" s="64">
        <f t="shared" si="30"/>
        <v>0</v>
      </c>
      <c r="N109" s="64">
        <f t="shared" si="30"/>
        <v>0</v>
      </c>
      <c r="O109" s="64">
        <f t="shared" si="30"/>
        <v>0</v>
      </c>
      <c r="P109" s="64">
        <f t="shared" si="30"/>
        <v>0</v>
      </c>
      <c r="Q109" s="64">
        <f t="shared" si="30"/>
        <v>0</v>
      </c>
      <c r="R109" s="64">
        <f t="shared" si="30"/>
        <v>0</v>
      </c>
      <c r="S109" s="64">
        <f t="shared" si="30"/>
        <v>0</v>
      </c>
      <c r="T109" s="64">
        <f t="shared" si="30"/>
        <v>0</v>
      </c>
      <c r="U109" s="64">
        <f t="shared" si="30"/>
        <v>0</v>
      </c>
      <c r="V109" s="64">
        <f t="shared" si="30"/>
        <v>0</v>
      </c>
      <c r="W109" s="64">
        <f t="shared" si="30"/>
        <v>0</v>
      </c>
      <c r="X109" s="64">
        <f t="shared" si="30"/>
        <v>0</v>
      </c>
      <c r="Y109" s="64">
        <f t="shared" si="30"/>
        <v>0</v>
      </c>
      <c r="Z109" s="64"/>
      <c r="AA109" s="64">
        <f t="shared" si="17"/>
        <v>0</v>
      </c>
      <c r="AB109" s="64"/>
      <c r="AC109" s="64"/>
      <c r="AD109" s="4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</row>
    <row r="110" spans="1:54" ht="12.75" hidden="1" customHeight="1" outlineLevel="1">
      <c r="A110" s="66" t="s">
        <v>54</v>
      </c>
      <c r="B110" s="61" t="s">
        <v>83</v>
      </c>
      <c r="C110" s="62" t="s">
        <v>303</v>
      </c>
      <c r="D110" s="63"/>
      <c r="E110" s="43">
        <f t="shared" si="16"/>
        <v>0</v>
      </c>
      <c r="F110" s="64">
        <f>IF($C110="820",$D110,)</f>
        <v>0</v>
      </c>
      <c r="G110" s="64">
        <f t="shared" si="28"/>
        <v>0</v>
      </c>
      <c r="H110" s="64">
        <f>IF($C110="864",$D110,)</f>
        <v>0</v>
      </c>
      <c r="I110" s="64">
        <f>IF($C110="867",$D110,)</f>
        <v>0</v>
      </c>
      <c r="J110" s="64">
        <f>IF($C110="861",$D110,)</f>
        <v>0</v>
      </c>
      <c r="K110" s="64">
        <f>IF($C110="862",$D110,)</f>
        <v>0</v>
      </c>
      <c r="L110" s="64">
        <f>IF($C110="865",$D110,)</f>
        <v>0</v>
      </c>
      <c r="M110" s="64">
        <f>IF($C110="868",$D110,)</f>
        <v>0</v>
      </c>
      <c r="N110" s="64">
        <f>IF($C110="869",$D110,)</f>
        <v>0</v>
      </c>
      <c r="O110" s="64">
        <f>IF($C110="871",$D110,)</f>
        <v>0</v>
      </c>
      <c r="P110" s="64">
        <f>IF($C110="874",$D110,)</f>
        <v>0</v>
      </c>
      <c r="Q110" s="64">
        <f>IF($C110="873",$D110,)</f>
        <v>0</v>
      </c>
      <c r="R110" s="64"/>
      <c r="S110" s="64"/>
      <c r="T110" s="64">
        <f t="shared" si="26"/>
        <v>0</v>
      </c>
      <c r="U110" s="64">
        <f>IF($C110="877",$D110,)</f>
        <v>0</v>
      </c>
      <c r="V110" s="64">
        <f>IF($C110="875",$D110,)</f>
        <v>0</v>
      </c>
      <c r="W110" s="64">
        <f>IF($C110="872",$D110,)</f>
        <v>0</v>
      </c>
      <c r="X110" s="64">
        <f>IF($C110="909",$D110,)</f>
        <v>0</v>
      </c>
      <c r="Y110" s="64">
        <f>IF(OR($C110="932",$C110="934",$C110="949"),$D110,)</f>
        <v>0</v>
      </c>
      <c r="Z110" s="64"/>
      <c r="AA110" s="64">
        <f t="shared" si="17"/>
        <v>0</v>
      </c>
      <c r="AB110" s="64"/>
      <c r="AC110" s="64"/>
      <c r="AD110" s="4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</row>
    <row r="111" spans="1:54" ht="12.75" hidden="1" customHeight="1" outlineLevel="1">
      <c r="A111" s="68" t="s">
        <v>55</v>
      </c>
      <c r="B111" s="61" t="s">
        <v>87</v>
      </c>
      <c r="C111" s="62" t="s">
        <v>304</v>
      </c>
      <c r="D111" s="63"/>
      <c r="E111" s="43">
        <f t="shared" si="16"/>
        <v>0</v>
      </c>
      <c r="F111" s="64">
        <f>IF($C111="820",$D111,)</f>
        <v>0</v>
      </c>
      <c r="G111" s="64">
        <f t="shared" si="28"/>
        <v>0</v>
      </c>
      <c r="H111" s="64">
        <f>IF($C111="864",$D111,)</f>
        <v>0</v>
      </c>
      <c r="I111" s="64">
        <f>IF($C111="867",$D111,)</f>
        <v>0</v>
      </c>
      <c r="J111" s="64">
        <f>IF($C111="861",$D111,)</f>
        <v>0</v>
      </c>
      <c r="K111" s="64">
        <f>IF($C111="862",$D111,)</f>
        <v>0</v>
      </c>
      <c r="L111" s="64">
        <f>IF($C111="865",$D111,)</f>
        <v>0</v>
      </c>
      <c r="M111" s="64">
        <f>IF($C111="868",$D111,)</f>
        <v>0</v>
      </c>
      <c r="N111" s="64">
        <f>IF($C111="869",$D111,)</f>
        <v>0</v>
      </c>
      <c r="O111" s="64">
        <f>IF($C111="871",$D111,)</f>
        <v>0</v>
      </c>
      <c r="P111" s="64">
        <f>IF($C111="874",$D111,)</f>
        <v>0</v>
      </c>
      <c r="Q111" s="64">
        <f>IF($C111="873",$D111,)</f>
        <v>0</v>
      </c>
      <c r="R111" s="64"/>
      <c r="S111" s="64"/>
      <c r="T111" s="64">
        <f t="shared" si="26"/>
        <v>0</v>
      </c>
      <c r="U111" s="64">
        <f>IF($C111="877",$D111,)</f>
        <v>0</v>
      </c>
      <c r="V111" s="64">
        <f>IF($C111="875",$D111,)</f>
        <v>0</v>
      </c>
      <c r="W111" s="64">
        <f>IF($C111="872",$D111,)</f>
        <v>0</v>
      </c>
      <c r="X111" s="64">
        <f>IF($C111="909",$D111,)</f>
        <v>0</v>
      </c>
      <c r="Y111" s="64">
        <f>IF(OR($C111="932",$C111="934",$C111="949"),$D111,)</f>
        <v>0</v>
      </c>
      <c r="Z111" s="64"/>
      <c r="AA111" s="64">
        <f t="shared" si="17"/>
        <v>0</v>
      </c>
      <c r="AB111" s="64"/>
      <c r="AC111" s="64"/>
      <c r="AD111" s="4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</row>
    <row r="112" spans="1:54" ht="12.75" hidden="1" customHeight="1" outlineLevel="1">
      <c r="A112" s="68" t="s">
        <v>56</v>
      </c>
      <c r="B112" s="49" t="s">
        <v>88</v>
      </c>
      <c r="C112" s="62" t="s">
        <v>305</v>
      </c>
      <c r="D112" s="63"/>
      <c r="E112" s="43">
        <f t="shared" si="16"/>
        <v>0</v>
      </c>
      <c r="F112" s="64">
        <f>IF($C112="820",$D112,)</f>
        <v>0</v>
      </c>
      <c r="G112" s="64">
        <f t="shared" si="28"/>
        <v>0</v>
      </c>
      <c r="H112" s="64">
        <f>IF($C112="864",$D112,)</f>
        <v>0</v>
      </c>
      <c r="I112" s="64">
        <f>IF($C112="867",$D112,)</f>
        <v>0</v>
      </c>
      <c r="J112" s="64">
        <f>IF($C112="861",$D112,)</f>
        <v>0</v>
      </c>
      <c r="K112" s="64">
        <f>IF($C112="862",$D112,)</f>
        <v>0</v>
      </c>
      <c r="L112" s="64">
        <f>IF($C112="865",$D112,)</f>
        <v>0</v>
      </c>
      <c r="M112" s="64">
        <f>IF($C112="868",$D112,)</f>
        <v>0</v>
      </c>
      <c r="N112" s="64">
        <f>IF($C112="869",$D112,)</f>
        <v>0</v>
      </c>
      <c r="O112" s="64">
        <f>IF($C112="871",$D112,)</f>
        <v>0</v>
      </c>
      <c r="P112" s="64">
        <f>IF($C112="874",$D112,)</f>
        <v>0</v>
      </c>
      <c r="Q112" s="64">
        <f>IF($C112="873",$D112,)</f>
        <v>0</v>
      </c>
      <c r="R112" s="64"/>
      <c r="S112" s="64"/>
      <c r="T112" s="64">
        <f t="shared" si="26"/>
        <v>0</v>
      </c>
      <c r="U112" s="64">
        <f>IF($C112="877",$D112,)</f>
        <v>0</v>
      </c>
      <c r="V112" s="64">
        <f>IF($C112="875",$D112,)</f>
        <v>0</v>
      </c>
      <c r="W112" s="64">
        <f>IF($C112="872",$D112,)</f>
        <v>0</v>
      </c>
      <c r="X112" s="64">
        <f>IF($C112="909",$D112,)</f>
        <v>0</v>
      </c>
      <c r="Y112" s="64">
        <f>IF(OR($C112="932",$C112="934",$C112="949"),$D112,)</f>
        <v>0</v>
      </c>
      <c r="Z112" s="64"/>
      <c r="AA112" s="64">
        <f t="shared" si="17"/>
        <v>0</v>
      </c>
      <c r="AB112" s="64"/>
      <c r="AC112" s="64"/>
      <c r="AD112" s="4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</row>
    <row r="113" spans="1:54" ht="28.5" customHeight="1" collapsed="1">
      <c r="A113" s="68" t="s">
        <v>192</v>
      </c>
      <c r="B113" s="61" t="s">
        <v>89</v>
      </c>
      <c r="C113" s="62"/>
      <c r="D113" s="63"/>
      <c r="E113" s="43">
        <f t="shared" si="16"/>
        <v>0</v>
      </c>
      <c r="F113" s="64">
        <f t="shared" ref="F113:Y113" si="31">F114+F115</f>
        <v>0</v>
      </c>
      <c r="G113" s="64">
        <f t="shared" si="31"/>
        <v>0</v>
      </c>
      <c r="H113" s="64">
        <f t="shared" si="31"/>
        <v>0</v>
      </c>
      <c r="I113" s="64">
        <f t="shared" si="31"/>
        <v>0</v>
      </c>
      <c r="J113" s="64">
        <f t="shared" si="31"/>
        <v>0</v>
      </c>
      <c r="K113" s="64">
        <f t="shared" si="31"/>
        <v>0</v>
      </c>
      <c r="L113" s="64">
        <f t="shared" si="31"/>
        <v>0</v>
      </c>
      <c r="M113" s="64">
        <f t="shared" si="31"/>
        <v>0</v>
      </c>
      <c r="N113" s="64">
        <f t="shared" si="31"/>
        <v>0</v>
      </c>
      <c r="O113" s="64">
        <f t="shared" si="31"/>
        <v>0</v>
      </c>
      <c r="P113" s="64">
        <f t="shared" si="31"/>
        <v>0</v>
      </c>
      <c r="Q113" s="64">
        <f t="shared" si="31"/>
        <v>0</v>
      </c>
      <c r="R113" s="64">
        <f t="shared" si="31"/>
        <v>0</v>
      </c>
      <c r="S113" s="64">
        <f t="shared" si="31"/>
        <v>0</v>
      </c>
      <c r="T113" s="64">
        <f t="shared" si="31"/>
        <v>0</v>
      </c>
      <c r="U113" s="64">
        <f t="shared" si="31"/>
        <v>0</v>
      </c>
      <c r="V113" s="64">
        <f t="shared" si="31"/>
        <v>0</v>
      </c>
      <c r="W113" s="64">
        <f t="shared" si="31"/>
        <v>0</v>
      </c>
      <c r="X113" s="64">
        <f t="shared" si="31"/>
        <v>0</v>
      </c>
      <c r="Y113" s="64">
        <f t="shared" si="31"/>
        <v>0</v>
      </c>
      <c r="Z113" s="64"/>
      <c r="AA113" s="64">
        <f t="shared" si="17"/>
        <v>0</v>
      </c>
      <c r="AB113" s="64"/>
      <c r="AC113" s="64"/>
      <c r="AD113" s="4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</row>
    <row r="114" spans="1:54" ht="12.75" hidden="1" customHeight="1" outlineLevel="1">
      <c r="A114" s="66" t="s">
        <v>58</v>
      </c>
      <c r="B114" s="61" t="s">
        <v>79</v>
      </c>
      <c r="C114" s="62" t="s">
        <v>303</v>
      </c>
      <c r="D114" s="63"/>
      <c r="E114" s="43">
        <f t="shared" si="16"/>
        <v>0</v>
      </c>
      <c r="F114" s="64">
        <f>IF($C114="820",$D114,)</f>
        <v>0</v>
      </c>
      <c r="G114" s="64">
        <f t="shared" si="28"/>
        <v>0</v>
      </c>
      <c r="H114" s="64">
        <f>IF($C114="864",$D114,)</f>
        <v>0</v>
      </c>
      <c r="I114" s="64">
        <f>IF($C114="867",$D114,)</f>
        <v>0</v>
      </c>
      <c r="J114" s="64">
        <f>IF($C114="861",$D114,)</f>
        <v>0</v>
      </c>
      <c r="K114" s="64">
        <f>IF($C114="862",$D114,)</f>
        <v>0</v>
      </c>
      <c r="L114" s="64">
        <f>IF($C114="865",$D114,)</f>
        <v>0</v>
      </c>
      <c r="M114" s="64">
        <f>IF($C114="868",$D114,)</f>
        <v>0</v>
      </c>
      <c r="N114" s="64">
        <f>IF($C114="869",$D114,)</f>
        <v>0</v>
      </c>
      <c r="O114" s="64">
        <f>IF($C114="871",$D114,)</f>
        <v>0</v>
      </c>
      <c r="P114" s="64">
        <f>IF($C114="874",$D114,)</f>
        <v>0</v>
      </c>
      <c r="Q114" s="64">
        <f>IF($C114="873",$D114,)</f>
        <v>0</v>
      </c>
      <c r="R114" s="64"/>
      <c r="S114" s="64"/>
      <c r="T114" s="64">
        <f t="shared" si="26"/>
        <v>0</v>
      </c>
      <c r="U114" s="64">
        <f>IF($C114="877",$D114,)</f>
        <v>0</v>
      </c>
      <c r="V114" s="64">
        <f>IF($C114="875",$D114,)</f>
        <v>0</v>
      </c>
      <c r="W114" s="64">
        <f>IF($C114="872",$D114,)</f>
        <v>0</v>
      </c>
      <c r="X114" s="64">
        <f>IF($C114="909",$D114,)</f>
        <v>0</v>
      </c>
      <c r="Y114" s="64">
        <f>IF(OR($C114="932",$C114="934",$C114="949"),$D114,)</f>
        <v>0</v>
      </c>
      <c r="Z114" s="64"/>
      <c r="AA114" s="64">
        <f t="shared" si="17"/>
        <v>0</v>
      </c>
      <c r="AB114" s="64"/>
      <c r="AC114" s="64"/>
      <c r="AD114" s="4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</row>
    <row r="115" spans="1:54" ht="12.75" hidden="1" customHeight="1" outlineLevel="1">
      <c r="A115" s="68" t="s">
        <v>59</v>
      </c>
      <c r="B115" s="61" t="s">
        <v>90</v>
      </c>
      <c r="C115" s="62" t="s">
        <v>304</v>
      </c>
      <c r="D115" s="63"/>
      <c r="E115" s="43">
        <f t="shared" si="16"/>
        <v>0</v>
      </c>
      <c r="F115" s="64">
        <f>IF($C115="820",$D115,)</f>
        <v>0</v>
      </c>
      <c r="G115" s="64">
        <f t="shared" si="28"/>
        <v>0</v>
      </c>
      <c r="H115" s="64">
        <f>IF($C115="864",$D115,)</f>
        <v>0</v>
      </c>
      <c r="I115" s="64">
        <f>IF($C115="867",$D115,)</f>
        <v>0</v>
      </c>
      <c r="J115" s="64">
        <f>IF($C115="861",$D115,)</f>
        <v>0</v>
      </c>
      <c r="K115" s="64">
        <f>IF($C115="862",$D115,)</f>
        <v>0</v>
      </c>
      <c r="L115" s="64">
        <f>IF($C115="865",$D115,)</f>
        <v>0</v>
      </c>
      <c r="M115" s="64">
        <f>IF($C115="868",$D115,)</f>
        <v>0</v>
      </c>
      <c r="N115" s="64">
        <f>IF($C115="869",$D115,)</f>
        <v>0</v>
      </c>
      <c r="O115" s="64">
        <f>IF($C115="871",$D115,)</f>
        <v>0</v>
      </c>
      <c r="P115" s="64">
        <f>IF($C115="874",$D115,)</f>
        <v>0</v>
      </c>
      <c r="Q115" s="64">
        <f>IF($C115="873",$D115,)</f>
        <v>0</v>
      </c>
      <c r="R115" s="64"/>
      <c r="S115" s="64"/>
      <c r="T115" s="64">
        <f t="shared" si="26"/>
        <v>0</v>
      </c>
      <c r="U115" s="64">
        <f>IF($C115="877",$D115,)</f>
        <v>0</v>
      </c>
      <c r="V115" s="64">
        <f>IF($C115="875",$D115,)</f>
        <v>0</v>
      </c>
      <c r="W115" s="64">
        <f>IF($C115="872",$D115,)</f>
        <v>0</v>
      </c>
      <c r="X115" s="64">
        <f>IF($C115="909",$D115,)</f>
        <v>0</v>
      </c>
      <c r="Y115" s="64">
        <f>IF(OR($C115="932",$C115="934",$C115="949"),$D115,)</f>
        <v>0</v>
      </c>
      <c r="Z115" s="64"/>
      <c r="AA115" s="64">
        <f t="shared" si="17"/>
        <v>0</v>
      </c>
      <c r="AB115" s="64"/>
      <c r="AC115" s="64"/>
      <c r="AD115" s="4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</row>
    <row r="116" spans="1:54" ht="25.5" collapsed="1">
      <c r="A116" s="68" t="s">
        <v>193</v>
      </c>
      <c r="B116" s="49" t="s">
        <v>91</v>
      </c>
      <c r="C116" s="69"/>
      <c r="D116" s="63"/>
      <c r="E116" s="43">
        <f t="shared" si="16"/>
        <v>0</v>
      </c>
      <c r="F116" s="64">
        <f>F117+F121</f>
        <v>0</v>
      </c>
      <c r="G116" s="64">
        <f t="shared" si="28"/>
        <v>0</v>
      </c>
      <c r="H116" s="64">
        <f>H117+H121+H122</f>
        <v>0</v>
      </c>
      <c r="I116" s="64">
        <f t="shared" ref="I116:Y116" si="32">I117+I121+I122</f>
        <v>0</v>
      </c>
      <c r="J116" s="64">
        <f t="shared" si="32"/>
        <v>0</v>
      </c>
      <c r="K116" s="64">
        <f t="shared" si="32"/>
        <v>0</v>
      </c>
      <c r="L116" s="64">
        <f t="shared" si="32"/>
        <v>0</v>
      </c>
      <c r="M116" s="64">
        <f t="shared" si="32"/>
        <v>0</v>
      </c>
      <c r="N116" s="64">
        <f t="shared" si="32"/>
        <v>0</v>
      </c>
      <c r="O116" s="64">
        <f t="shared" si="32"/>
        <v>0</v>
      </c>
      <c r="P116" s="64">
        <f t="shared" si="32"/>
        <v>0</v>
      </c>
      <c r="Q116" s="64">
        <f t="shared" si="32"/>
        <v>0</v>
      </c>
      <c r="R116" s="64">
        <f t="shared" si="32"/>
        <v>0</v>
      </c>
      <c r="S116" s="64">
        <f t="shared" si="32"/>
        <v>0</v>
      </c>
      <c r="T116" s="64">
        <f t="shared" si="32"/>
        <v>0</v>
      </c>
      <c r="U116" s="64">
        <f t="shared" si="32"/>
        <v>0</v>
      </c>
      <c r="V116" s="64">
        <f t="shared" si="32"/>
        <v>0</v>
      </c>
      <c r="W116" s="64">
        <f t="shared" si="32"/>
        <v>0</v>
      </c>
      <c r="X116" s="64">
        <f t="shared" si="32"/>
        <v>0</v>
      </c>
      <c r="Y116" s="64">
        <f t="shared" si="32"/>
        <v>0</v>
      </c>
      <c r="Z116" s="64"/>
      <c r="AA116" s="64">
        <f t="shared" si="17"/>
        <v>0</v>
      </c>
      <c r="AB116" s="64"/>
      <c r="AC116" s="64"/>
      <c r="AD116" s="4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</row>
    <row r="117" spans="1:54" ht="12.75" hidden="1" customHeight="1" outlineLevel="1">
      <c r="A117" s="70" t="s">
        <v>60</v>
      </c>
      <c r="B117" s="49" t="s">
        <v>92</v>
      </c>
      <c r="C117" s="69"/>
      <c r="D117" s="63"/>
      <c r="E117" s="43">
        <f t="shared" si="16"/>
        <v>0</v>
      </c>
      <c r="F117" s="64">
        <f t="shared" ref="F117:Y117" si="33">F118+F119+F120</f>
        <v>0</v>
      </c>
      <c r="G117" s="64">
        <f t="shared" si="33"/>
        <v>0</v>
      </c>
      <c r="H117" s="64">
        <f t="shared" si="33"/>
        <v>0</v>
      </c>
      <c r="I117" s="64">
        <f t="shared" si="33"/>
        <v>0</v>
      </c>
      <c r="J117" s="64">
        <f t="shared" si="33"/>
        <v>0</v>
      </c>
      <c r="K117" s="64">
        <f t="shared" si="33"/>
        <v>0</v>
      </c>
      <c r="L117" s="64">
        <f t="shared" si="33"/>
        <v>0</v>
      </c>
      <c r="M117" s="64">
        <f t="shared" si="33"/>
        <v>0</v>
      </c>
      <c r="N117" s="64">
        <f t="shared" si="33"/>
        <v>0</v>
      </c>
      <c r="O117" s="64">
        <f t="shared" si="33"/>
        <v>0</v>
      </c>
      <c r="P117" s="64">
        <f t="shared" si="33"/>
        <v>0</v>
      </c>
      <c r="Q117" s="64">
        <f t="shared" si="33"/>
        <v>0</v>
      </c>
      <c r="R117" s="64">
        <f t="shared" si="33"/>
        <v>0</v>
      </c>
      <c r="S117" s="64">
        <f t="shared" si="33"/>
        <v>0</v>
      </c>
      <c r="T117" s="64">
        <f t="shared" si="33"/>
        <v>0</v>
      </c>
      <c r="U117" s="64">
        <f t="shared" si="33"/>
        <v>0</v>
      </c>
      <c r="V117" s="64">
        <f t="shared" si="33"/>
        <v>0</v>
      </c>
      <c r="W117" s="64">
        <f t="shared" si="33"/>
        <v>0</v>
      </c>
      <c r="X117" s="64">
        <f t="shared" si="33"/>
        <v>0</v>
      </c>
      <c r="Y117" s="64">
        <f t="shared" si="33"/>
        <v>0</v>
      </c>
      <c r="Z117" s="64"/>
      <c r="AA117" s="64">
        <f t="shared" si="17"/>
        <v>0</v>
      </c>
      <c r="AB117" s="64"/>
      <c r="AC117" s="64"/>
      <c r="AD117" s="4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</row>
    <row r="118" spans="1:54" ht="12.75" hidden="1" customHeight="1" outlineLevel="1">
      <c r="A118" s="65" t="s">
        <v>63</v>
      </c>
      <c r="B118" s="61" t="s">
        <v>79</v>
      </c>
      <c r="C118" s="62" t="s">
        <v>303</v>
      </c>
      <c r="D118" s="63"/>
      <c r="E118" s="43">
        <f t="shared" si="16"/>
        <v>0</v>
      </c>
      <c r="F118" s="64">
        <f>IF($C118="820",$D118,)</f>
        <v>0</v>
      </c>
      <c r="G118" s="64">
        <f t="shared" si="28"/>
        <v>0</v>
      </c>
      <c r="H118" s="64">
        <f>IF($C118="864",$D118,)</f>
        <v>0</v>
      </c>
      <c r="I118" s="64">
        <f>IF($C118="867",$D118,)</f>
        <v>0</v>
      </c>
      <c r="J118" s="64">
        <f>IF($C118="861",$D118,)</f>
        <v>0</v>
      </c>
      <c r="K118" s="64">
        <f>IF($C118="862",$D118,)</f>
        <v>0</v>
      </c>
      <c r="L118" s="64">
        <f>IF($C118="865",$D118,)</f>
        <v>0</v>
      </c>
      <c r="M118" s="64">
        <f>IF($C118="868",$D118,)</f>
        <v>0</v>
      </c>
      <c r="N118" s="64">
        <f>IF($C118="869",$D118,)</f>
        <v>0</v>
      </c>
      <c r="O118" s="64">
        <f>IF($C118="871",$D118,)</f>
        <v>0</v>
      </c>
      <c r="P118" s="64">
        <f>IF($C118="874",$D118,)</f>
        <v>0</v>
      </c>
      <c r="Q118" s="64">
        <f>IF($C118="873",$D118,)</f>
        <v>0</v>
      </c>
      <c r="R118" s="64"/>
      <c r="S118" s="64"/>
      <c r="T118" s="64">
        <f t="shared" si="26"/>
        <v>0</v>
      </c>
      <c r="U118" s="64">
        <f>IF($C118="877",$D118,)</f>
        <v>0</v>
      </c>
      <c r="V118" s="64">
        <f>IF($C118="875",$D118,)</f>
        <v>0</v>
      </c>
      <c r="W118" s="64">
        <f>IF($C118="872",$D118,)</f>
        <v>0</v>
      </c>
      <c r="X118" s="64">
        <f>IF($C118="909",$D118,)</f>
        <v>0</v>
      </c>
      <c r="Y118" s="64">
        <f>IF(OR($C118="932",$C118="934",$C118="949"),$D118,)</f>
        <v>0</v>
      </c>
      <c r="Z118" s="64"/>
      <c r="AA118" s="64">
        <f t="shared" si="17"/>
        <v>0</v>
      </c>
      <c r="AB118" s="64"/>
      <c r="AC118" s="64"/>
      <c r="AD118" s="4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</row>
    <row r="119" spans="1:54" ht="12.75" hidden="1" customHeight="1" outlineLevel="1">
      <c r="A119" s="65" t="s">
        <v>64</v>
      </c>
      <c r="B119" s="61" t="s">
        <v>93</v>
      </c>
      <c r="C119" s="62" t="s">
        <v>306</v>
      </c>
      <c r="D119" s="63"/>
      <c r="E119" s="43">
        <f t="shared" si="16"/>
        <v>0</v>
      </c>
      <c r="F119" s="64">
        <f>IF($C119="820",$D119,)</f>
        <v>0</v>
      </c>
      <c r="G119" s="64">
        <f t="shared" si="28"/>
        <v>0</v>
      </c>
      <c r="H119" s="64">
        <f>IF($C119="864",$D119,)</f>
        <v>0</v>
      </c>
      <c r="I119" s="64">
        <f>IF($C119="867",$D119,)</f>
        <v>0</v>
      </c>
      <c r="J119" s="64">
        <f>IF($C119="861",$D119,)</f>
        <v>0</v>
      </c>
      <c r="K119" s="64">
        <f>IF($C119="862",$D119,)</f>
        <v>0</v>
      </c>
      <c r="L119" s="64">
        <f>IF($C119="865",$D119,)</f>
        <v>0</v>
      </c>
      <c r="M119" s="64">
        <f>IF($C119="868",$D119,)</f>
        <v>0</v>
      </c>
      <c r="N119" s="64">
        <f>IF($C119="869",$D119,)</f>
        <v>0</v>
      </c>
      <c r="O119" s="64">
        <f>IF($C119="871",$D119,)</f>
        <v>0</v>
      </c>
      <c r="P119" s="64">
        <f>IF($C119="874",$D119,)</f>
        <v>0</v>
      </c>
      <c r="Q119" s="64">
        <f>IF($C119="873",$D119,)</f>
        <v>0</v>
      </c>
      <c r="R119" s="64"/>
      <c r="S119" s="64"/>
      <c r="T119" s="64">
        <f t="shared" si="26"/>
        <v>0</v>
      </c>
      <c r="U119" s="64">
        <f>IF($C119="877",$D119,)</f>
        <v>0</v>
      </c>
      <c r="V119" s="64">
        <f>IF($C119="875",$D119,)</f>
        <v>0</v>
      </c>
      <c r="W119" s="64">
        <f>IF($C119="872",$D119,)</f>
        <v>0</v>
      </c>
      <c r="X119" s="64">
        <f>IF($C119="909",$D119,)</f>
        <v>0</v>
      </c>
      <c r="Y119" s="64">
        <f>IF(OR($C119="932",$C119="934",$C119="949"),$D119,)</f>
        <v>0</v>
      </c>
      <c r="Z119" s="64"/>
      <c r="AA119" s="64">
        <f t="shared" si="17"/>
        <v>0</v>
      </c>
      <c r="AB119" s="64"/>
      <c r="AC119" s="64"/>
      <c r="AD119" s="4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</row>
    <row r="120" spans="1:54" ht="12.75" hidden="1" customHeight="1" outlineLevel="1">
      <c r="A120" s="70" t="s">
        <v>65</v>
      </c>
      <c r="B120" s="49" t="s">
        <v>94</v>
      </c>
      <c r="C120" s="62" t="s">
        <v>306</v>
      </c>
      <c r="D120" s="63"/>
      <c r="E120" s="43">
        <f t="shared" si="16"/>
        <v>0</v>
      </c>
      <c r="F120" s="64">
        <f>IF($C120="820",$D120,)</f>
        <v>0</v>
      </c>
      <c r="G120" s="64">
        <f t="shared" si="28"/>
        <v>0</v>
      </c>
      <c r="H120" s="64">
        <f>IF($C120="864",$D120,)</f>
        <v>0</v>
      </c>
      <c r="I120" s="64">
        <f>IF($C120="867",$D120,)</f>
        <v>0</v>
      </c>
      <c r="J120" s="64">
        <f>IF($C120="861",$D120,)</f>
        <v>0</v>
      </c>
      <c r="K120" s="64">
        <f>IF($C120="862",$D120,)</f>
        <v>0</v>
      </c>
      <c r="L120" s="64">
        <f>IF($C120="865",$D120,)</f>
        <v>0</v>
      </c>
      <c r="M120" s="64">
        <f>IF($C120="868",$D120,)</f>
        <v>0</v>
      </c>
      <c r="N120" s="64">
        <f>IF($C120="869",$D120,)</f>
        <v>0</v>
      </c>
      <c r="O120" s="64">
        <f>IF($C120="871",$D120,)</f>
        <v>0</v>
      </c>
      <c r="P120" s="64">
        <f>IF($C120="874",$D120,)</f>
        <v>0</v>
      </c>
      <c r="Q120" s="64">
        <f>IF($C120="873",$D120,)</f>
        <v>0</v>
      </c>
      <c r="R120" s="64"/>
      <c r="S120" s="64"/>
      <c r="T120" s="64">
        <f t="shared" si="26"/>
        <v>0</v>
      </c>
      <c r="U120" s="64">
        <f>IF($C120="877",$D120,)</f>
        <v>0</v>
      </c>
      <c r="V120" s="64">
        <f>IF($C120="875",$D120,)</f>
        <v>0</v>
      </c>
      <c r="W120" s="64">
        <f>IF($C120="872",$D120,)</f>
        <v>0</v>
      </c>
      <c r="X120" s="64">
        <f>IF($C120="909",$D120,)</f>
        <v>0</v>
      </c>
      <c r="Y120" s="64">
        <f>IF(OR($C120="932",$C120="934",$C120="949"),$D120,)</f>
        <v>0</v>
      </c>
      <c r="Z120" s="64"/>
      <c r="AA120" s="64">
        <f t="shared" si="17"/>
        <v>0</v>
      </c>
      <c r="AB120" s="64"/>
      <c r="AC120" s="64"/>
      <c r="AD120" s="4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</row>
    <row r="121" spans="1:54" ht="51" hidden="1" customHeight="1" outlineLevel="1">
      <c r="A121" s="70" t="s">
        <v>61</v>
      </c>
      <c r="B121" s="49" t="s">
        <v>95</v>
      </c>
      <c r="C121" s="62" t="s">
        <v>306</v>
      </c>
      <c r="D121" s="63"/>
      <c r="E121" s="43">
        <f t="shared" si="16"/>
        <v>0</v>
      </c>
      <c r="F121" s="64">
        <f>IF($C121="820",$D121,)</f>
        <v>0</v>
      </c>
      <c r="G121" s="64">
        <f t="shared" si="28"/>
        <v>0</v>
      </c>
      <c r="H121" s="64">
        <f>IF($C121="864",$D121,)</f>
        <v>0</v>
      </c>
      <c r="I121" s="64">
        <f>IF($C121="867",$D121,)</f>
        <v>0</v>
      </c>
      <c r="J121" s="64">
        <f>IF($C121="861",$D121,)</f>
        <v>0</v>
      </c>
      <c r="K121" s="64">
        <f>IF($C121="862",$D121,)</f>
        <v>0</v>
      </c>
      <c r="L121" s="64">
        <f>IF($C121="865",$D121,)</f>
        <v>0</v>
      </c>
      <c r="M121" s="64">
        <f>IF($C121="868",$D121,)</f>
        <v>0</v>
      </c>
      <c r="N121" s="64">
        <f>IF($C121="869",$D121,)</f>
        <v>0</v>
      </c>
      <c r="O121" s="64">
        <f>IF($C121="871",$D121,)</f>
        <v>0</v>
      </c>
      <c r="P121" s="64">
        <f>IF($C121="874",$D121,)</f>
        <v>0</v>
      </c>
      <c r="Q121" s="64">
        <f>IF($C121="873",$D121,)</f>
        <v>0</v>
      </c>
      <c r="R121" s="64"/>
      <c r="S121" s="64"/>
      <c r="T121" s="64">
        <f t="shared" si="26"/>
        <v>0</v>
      </c>
      <c r="U121" s="64">
        <f>IF($C121="877",$D121,)</f>
        <v>0</v>
      </c>
      <c r="V121" s="64">
        <f>IF($C121="875",$D121,)</f>
        <v>0</v>
      </c>
      <c r="W121" s="64">
        <f>IF($C121="872",$D121,)</f>
        <v>0</v>
      </c>
      <c r="X121" s="64">
        <f>IF($C121="909",$D121,)</f>
        <v>0</v>
      </c>
      <c r="Y121" s="64">
        <f>IF(OR($C121="932",$C121="934",$C121="949"),$D121,)</f>
        <v>0</v>
      </c>
      <c r="Z121" s="64"/>
      <c r="AA121" s="64">
        <f t="shared" si="17"/>
        <v>0</v>
      </c>
      <c r="AB121" s="64"/>
      <c r="AC121" s="64"/>
      <c r="AD121" s="4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</row>
    <row r="122" spans="1:54" ht="38.25" hidden="1" customHeight="1" outlineLevel="1">
      <c r="A122" s="70" t="s">
        <v>62</v>
      </c>
      <c r="B122" s="49" t="s">
        <v>96</v>
      </c>
      <c r="C122" s="62" t="s">
        <v>306</v>
      </c>
      <c r="D122" s="63"/>
      <c r="E122" s="43">
        <f t="shared" si="16"/>
        <v>0</v>
      </c>
      <c r="F122" s="64">
        <f>IF($C122="820",$D122,)</f>
        <v>0</v>
      </c>
      <c r="G122" s="64">
        <f t="shared" si="28"/>
        <v>0</v>
      </c>
      <c r="H122" s="64">
        <f>IF($C122="864",$D122,)</f>
        <v>0</v>
      </c>
      <c r="I122" s="64">
        <f>IF($C122="867",$D122,)</f>
        <v>0</v>
      </c>
      <c r="J122" s="64">
        <f>IF($C122="861",$D122,)</f>
        <v>0</v>
      </c>
      <c r="K122" s="64">
        <f>IF($C122="862",$D122,)</f>
        <v>0</v>
      </c>
      <c r="L122" s="64">
        <f>IF($C122="865",$D122,)</f>
        <v>0</v>
      </c>
      <c r="M122" s="64">
        <f>IF($C122="868",$D122,)</f>
        <v>0</v>
      </c>
      <c r="N122" s="64">
        <f>IF($C122="869",$D122,)</f>
        <v>0</v>
      </c>
      <c r="O122" s="64">
        <f>IF($C122="871",$D122,)</f>
        <v>0</v>
      </c>
      <c r="P122" s="64">
        <f>IF($C122="874",$D122,)</f>
        <v>0</v>
      </c>
      <c r="Q122" s="64">
        <f>IF($C122="873",$D122,)</f>
        <v>0</v>
      </c>
      <c r="R122" s="64"/>
      <c r="S122" s="64"/>
      <c r="T122" s="64">
        <f t="shared" si="26"/>
        <v>0</v>
      </c>
      <c r="U122" s="64">
        <f>IF($C122="877",$D122,)</f>
        <v>0</v>
      </c>
      <c r="V122" s="64">
        <f>IF($C122="875",$D122,)</f>
        <v>0</v>
      </c>
      <c r="W122" s="64">
        <f>IF($C122="872",$D122,)</f>
        <v>0</v>
      </c>
      <c r="X122" s="64">
        <f>IF($C122="909",$D122,)</f>
        <v>0</v>
      </c>
      <c r="Y122" s="64">
        <f>IF(OR($C122="932",$C122="934",$C122="949"),$D122,)</f>
        <v>0</v>
      </c>
      <c r="Z122" s="64"/>
      <c r="AA122" s="64"/>
      <c r="AB122" s="64"/>
      <c r="AC122" s="64"/>
      <c r="AD122" s="4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</row>
    <row r="123" spans="1:54" collapsed="1">
      <c r="A123" s="68" t="s">
        <v>194</v>
      </c>
      <c r="B123" s="49" t="s">
        <v>69</v>
      </c>
      <c r="C123" s="62"/>
      <c r="D123" s="63"/>
      <c r="E123" s="43">
        <f t="shared" si="16"/>
        <v>0</v>
      </c>
      <c r="F123" s="64">
        <f t="shared" ref="F123:Y123" si="34">F124+F125+F126+F128+F127</f>
        <v>0</v>
      </c>
      <c r="G123" s="64">
        <f t="shared" si="34"/>
        <v>0</v>
      </c>
      <c r="H123" s="64">
        <f t="shared" si="34"/>
        <v>0</v>
      </c>
      <c r="I123" s="64">
        <f t="shared" si="34"/>
        <v>0</v>
      </c>
      <c r="J123" s="64">
        <f t="shared" si="34"/>
        <v>0</v>
      </c>
      <c r="K123" s="64">
        <f t="shared" si="34"/>
        <v>0</v>
      </c>
      <c r="L123" s="64">
        <f t="shared" si="34"/>
        <v>0</v>
      </c>
      <c r="M123" s="64">
        <f t="shared" si="34"/>
        <v>0</v>
      </c>
      <c r="N123" s="64">
        <f t="shared" si="34"/>
        <v>0</v>
      </c>
      <c r="O123" s="64">
        <f t="shared" si="34"/>
        <v>0</v>
      </c>
      <c r="P123" s="64">
        <f t="shared" si="34"/>
        <v>0</v>
      </c>
      <c r="Q123" s="64">
        <f t="shared" si="34"/>
        <v>0</v>
      </c>
      <c r="R123" s="64">
        <f t="shared" si="34"/>
        <v>0</v>
      </c>
      <c r="S123" s="64">
        <f t="shared" si="34"/>
        <v>0</v>
      </c>
      <c r="T123" s="64">
        <f t="shared" si="34"/>
        <v>0</v>
      </c>
      <c r="U123" s="64">
        <f t="shared" si="34"/>
        <v>0</v>
      </c>
      <c r="V123" s="64">
        <f t="shared" si="34"/>
        <v>0</v>
      </c>
      <c r="W123" s="64">
        <f t="shared" si="34"/>
        <v>0</v>
      </c>
      <c r="X123" s="64">
        <f t="shared" si="34"/>
        <v>0</v>
      </c>
      <c r="Y123" s="64">
        <f t="shared" si="34"/>
        <v>0</v>
      </c>
      <c r="Z123" s="64"/>
      <c r="AA123" s="64">
        <f t="shared" si="17"/>
        <v>0</v>
      </c>
      <c r="AB123" s="64"/>
      <c r="AC123" s="64"/>
      <c r="AD123" s="4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</row>
    <row r="124" spans="1:54" ht="12.75" hidden="1" customHeight="1" outlineLevel="1">
      <c r="A124" s="66" t="s">
        <v>195</v>
      </c>
      <c r="B124" s="61" t="s">
        <v>79</v>
      </c>
      <c r="C124" s="62" t="s">
        <v>303</v>
      </c>
      <c r="D124" s="63"/>
      <c r="E124" s="43">
        <f t="shared" si="16"/>
        <v>0</v>
      </c>
      <c r="F124" s="64">
        <f>IF($C124="820",$D124,)</f>
        <v>0</v>
      </c>
      <c r="G124" s="64">
        <f t="shared" si="28"/>
        <v>0</v>
      </c>
      <c r="H124" s="64">
        <f>IF($C124="864",$D124,)</f>
        <v>0</v>
      </c>
      <c r="I124" s="64">
        <f>IF($C124="867",$D124,)</f>
        <v>0</v>
      </c>
      <c r="J124" s="64">
        <f>IF($C124="861",$D124,)</f>
        <v>0</v>
      </c>
      <c r="K124" s="64">
        <f>IF($C124="862",$D124,)</f>
        <v>0</v>
      </c>
      <c r="L124" s="64">
        <f>IF($C124="865",$D124,)</f>
        <v>0</v>
      </c>
      <c r="M124" s="64">
        <f>IF($C124="868",$D124,)</f>
        <v>0</v>
      </c>
      <c r="N124" s="64">
        <f>IF($C124="869",$D124,)</f>
        <v>0</v>
      </c>
      <c r="O124" s="64">
        <f>IF($C124="871",$D124,)</f>
        <v>0</v>
      </c>
      <c r="P124" s="64">
        <f>IF($C124="874",$D124,)</f>
        <v>0</v>
      </c>
      <c r="Q124" s="64">
        <f>IF($C124="873",$D124,)</f>
        <v>0</v>
      </c>
      <c r="R124" s="64"/>
      <c r="S124" s="64"/>
      <c r="T124" s="64">
        <f t="shared" si="26"/>
        <v>0</v>
      </c>
      <c r="U124" s="64">
        <f>IF($C124="877",$D124,)</f>
        <v>0</v>
      </c>
      <c r="V124" s="64">
        <f>IF($C124="875",$D124,)</f>
        <v>0</v>
      </c>
      <c r="W124" s="64">
        <f>IF($C124="872",$D124,)</f>
        <v>0</v>
      </c>
      <c r="X124" s="64">
        <f>IF($C124="909",$D124,)</f>
        <v>0</v>
      </c>
      <c r="Y124" s="64">
        <f>IF(OR($C124="932",$C124="934",$C124="949"),$D124,)</f>
        <v>0</v>
      </c>
      <c r="Z124" s="64"/>
      <c r="AA124" s="64">
        <f t="shared" si="17"/>
        <v>0</v>
      </c>
      <c r="AB124" s="64"/>
      <c r="AC124" s="64"/>
      <c r="AD124" s="4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</row>
    <row r="125" spans="1:54" ht="12.75" hidden="1" customHeight="1" outlineLevel="1">
      <c r="A125" s="66" t="s">
        <v>196</v>
      </c>
      <c r="B125" s="61" t="s">
        <v>97</v>
      </c>
      <c r="C125" s="62" t="s">
        <v>307</v>
      </c>
      <c r="D125" s="63"/>
      <c r="E125" s="43">
        <f t="shared" si="16"/>
        <v>0</v>
      </c>
      <c r="F125" s="64">
        <f>IF($C125="820",$D125,)</f>
        <v>0</v>
      </c>
      <c r="G125" s="64">
        <f t="shared" si="28"/>
        <v>0</v>
      </c>
      <c r="H125" s="64">
        <f>IF($C125="864",$D125,)</f>
        <v>0</v>
      </c>
      <c r="I125" s="64">
        <f>IF($C125="867",$D125,)</f>
        <v>0</v>
      </c>
      <c r="J125" s="64">
        <f>IF($C125="861",$D125,)</f>
        <v>0</v>
      </c>
      <c r="K125" s="64">
        <f>IF($C125="862",$D125,)</f>
        <v>0</v>
      </c>
      <c r="L125" s="64">
        <f>IF($C125="865",$D125,)</f>
        <v>0</v>
      </c>
      <c r="M125" s="64">
        <f>IF($C125="868",$D125,)</f>
        <v>0</v>
      </c>
      <c r="N125" s="64">
        <f>IF($C125="869",$D125,)</f>
        <v>0</v>
      </c>
      <c r="O125" s="64">
        <f>IF($C125="871",$D125,)</f>
        <v>0</v>
      </c>
      <c r="P125" s="64">
        <f>IF($C125="874",$D125,)</f>
        <v>0</v>
      </c>
      <c r="Q125" s="64">
        <f>IF($C125="873",$D125,)</f>
        <v>0</v>
      </c>
      <c r="R125" s="64"/>
      <c r="S125" s="64"/>
      <c r="T125" s="64">
        <f t="shared" si="26"/>
        <v>0</v>
      </c>
      <c r="U125" s="64">
        <f>IF($C125="877",$D125,)</f>
        <v>0</v>
      </c>
      <c r="V125" s="64">
        <f>IF($C125="875",$D125,)</f>
        <v>0</v>
      </c>
      <c r="W125" s="64">
        <f>IF($C125="872",$D125,)</f>
        <v>0</v>
      </c>
      <c r="X125" s="64">
        <f>IF($C125="909",$D125,)</f>
        <v>0</v>
      </c>
      <c r="Y125" s="64">
        <f>IF(OR($C125="932",$C125="934",$C125="949"),$D125,)</f>
        <v>0</v>
      </c>
      <c r="Z125" s="64"/>
      <c r="AA125" s="64">
        <f t="shared" si="17"/>
        <v>0</v>
      </c>
      <c r="AB125" s="64"/>
      <c r="AC125" s="64"/>
      <c r="AD125" s="4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</row>
    <row r="126" spans="1:54" ht="12.75" hidden="1" customHeight="1" outlineLevel="1">
      <c r="A126" s="66" t="s">
        <v>197</v>
      </c>
      <c r="B126" s="49" t="s">
        <v>98</v>
      </c>
      <c r="C126" s="62" t="s">
        <v>306</v>
      </c>
      <c r="D126" s="63"/>
      <c r="E126" s="43">
        <f t="shared" si="16"/>
        <v>0</v>
      </c>
      <c r="F126" s="64">
        <f>IF($C126="820",$D126,)</f>
        <v>0</v>
      </c>
      <c r="G126" s="64">
        <f t="shared" si="28"/>
        <v>0</v>
      </c>
      <c r="H126" s="64">
        <f>IF($C126="864",$D126,)</f>
        <v>0</v>
      </c>
      <c r="I126" s="64">
        <f>IF($C126="867",$D126,)</f>
        <v>0</v>
      </c>
      <c r="J126" s="64">
        <f>IF($C126="861",$D126,)</f>
        <v>0</v>
      </c>
      <c r="K126" s="64">
        <f>IF($C126="862",$D126,)</f>
        <v>0</v>
      </c>
      <c r="L126" s="64">
        <f>IF($C126="865",$D126,)</f>
        <v>0</v>
      </c>
      <c r="M126" s="64">
        <f>IF($C126="868",$D126,)</f>
        <v>0</v>
      </c>
      <c r="N126" s="64">
        <f>IF($C126="869",$D126,)</f>
        <v>0</v>
      </c>
      <c r="O126" s="64">
        <f>IF($C126="871",$D126,)</f>
        <v>0</v>
      </c>
      <c r="P126" s="64">
        <f>IF($C126="874",$D126,)</f>
        <v>0</v>
      </c>
      <c r="Q126" s="64">
        <f>IF($C126="873",$D126,)</f>
        <v>0</v>
      </c>
      <c r="R126" s="64"/>
      <c r="S126" s="64"/>
      <c r="T126" s="64">
        <f t="shared" si="26"/>
        <v>0</v>
      </c>
      <c r="U126" s="64">
        <f>IF($C126="877",$D126,)</f>
        <v>0</v>
      </c>
      <c r="V126" s="64">
        <f>IF($C126="875",$D126,)</f>
        <v>0</v>
      </c>
      <c r="W126" s="64">
        <f>IF($C126="872",$D126,)</f>
        <v>0</v>
      </c>
      <c r="X126" s="64">
        <f>IF($C126="909",$D126,)</f>
        <v>0</v>
      </c>
      <c r="Y126" s="64">
        <f>IF(OR($C126="932",$C126="934",$C126="949"),$D126,)</f>
        <v>0</v>
      </c>
      <c r="Z126" s="64"/>
      <c r="AA126" s="64">
        <f t="shared" si="17"/>
        <v>0</v>
      </c>
      <c r="AB126" s="64"/>
      <c r="AC126" s="64"/>
      <c r="AD126" s="4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</row>
    <row r="127" spans="1:54" ht="12.75" hidden="1" customHeight="1" outlineLevel="1">
      <c r="A127" s="66" t="s">
        <v>198</v>
      </c>
      <c r="B127" s="49" t="s">
        <v>99</v>
      </c>
      <c r="C127" s="71" t="s">
        <v>306</v>
      </c>
      <c r="D127" s="63"/>
      <c r="E127" s="43">
        <f t="shared" si="16"/>
        <v>0</v>
      </c>
      <c r="F127" s="64">
        <f>IF($C127="820",$D127,)</f>
        <v>0</v>
      </c>
      <c r="G127" s="64">
        <f t="shared" si="28"/>
        <v>0</v>
      </c>
      <c r="H127" s="64">
        <f>IF($C127="864",$D127,)</f>
        <v>0</v>
      </c>
      <c r="I127" s="64">
        <f>IF($C127="867",$D127,)</f>
        <v>0</v>
      </c>
      <c r="J127" s="64">
        <f>IF($C127="861",$D127,)</f>
        <v>0</v>
      </c>
      <c r="K127" s="64">
        <f>IF($C127="862",$D127,)</f>
        <v>0</v>
      </c>
      <c r="L127" s="64">
        <f>IF($C127="865",$D127,)</f>
        <v>0</v>
      </c>
      <c r="M127" s="64">
        <f>IF($C127="868",$D127,)</f>
        <v>0</v>
      </c>
      <c r="N127" s="64">
        <f>IF($C127="869",$D127,)</f>
        <v>0</v>
      </c>
      <c r="O127" s="64">
        <f>IF($C127="871",$D127,)</f>
        <v>0</v>
      </c>
      <c r="P127" s="64">
        <f>IF($C127="874",$D127,)</f>
        <v>0</v>
      </c>
      <c r="Q127" s="64">
        <f>IF($C127="873",$D127,)</f>
        <v>0</v>
      </c>
      <c r="R127" s="64"/>
      <c r="S127" s="64"/>
      <c r="T127" s="64">
        <f t="shared" si="26"/>
        <v>0</v>
      </c>
      <c r="U127" s="64">
        <f>IF($C127="877",$D127,)</f>
        <v>0</v>
      </c>
      <c r="V127" s="64">
        <f>IF($C127="875",$D127,)</f>
        <v>0</v>
      </c>
      <c r="W127" s="64">
        <f>IF($C127="872",$D127,)</f>
        <v>0</v>
      </c>
      <c r="X127" s="64">
        <f>IF($C127="909",$D127,)</f>
        <v>0</v>
      </c>
      <c r="Y127" s="64">
        <f>IF(OR($C127="932",$C127="934",$C127="949"),$D127,)</f>
        <v>0</v>
      </c>
      <c r="Z127" s="64"/>
      <c r="AA127" s="64">
        <f t="shared" si="17"/>
        <v>0</v>
      </c>
      <c r="AB127" s="64"/>
      <c r="AC127" s="64"/>
      <c r="AD127" s="4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</row>
    <row r="128" spans="1:54" ht="12.75" hidden="1" customHeight="1" outlineLevel="1">
      <c r="A128" s="66" t="s">
        <v>199</v>
      </c>
      <c r="B128" s="49" t="s">
        <v>100</v>
      </c>
      <c r="C128" s="62" t="s">
        <v>308</v>
      </c>
      <c r="D128" s="63"/>
      <c r="E128" s="43">
        <f t="shared" si="16"/>
        <v>0</v>
      </c>
      <c r="F128" s="64">
        <f>IF($C128="820",$D128,)</f>
        <v>0</v>
      </c>
      <c r="G128" s="64">
        <f t="shared" si="28"/>
        <v>0</v>
      </c>
      <c r="H128" s="64">
        <f>IF($C128="864",$D128,)</f>
        <v>0</v>
      </c>
      <c r="I128" s="64">
        <f>IF($C128="867",$D128,)</f>
        <v>0</v>
      </c>
      <c r="J128" s="64">
        <f>IF($C128="861",$D128,)</f>
        <v>0</v>
      </c>
      <c r="K128" s="64">
        <f>IF($C128="862",$D128,)</f>
        <v>0</v>
      </c>
      <c r="L128" s="64">
        <f>IF($C128="865",$D128,)</f>
        <v>0</v>
      </c>
      <c r="M128" s="64">
        <f>IF($C128="868",$D128,)</f>
        <v>0</v>
      </c>
      <c r="N128" s="64">
        <f>IF($C128="869",$D128,)</f>
        <v>0</v>
      </c>
      <c r="O128" s="64">
        <f>IF($C128="871",$D128,)</f>
        <v>0</v>
      </c>
      <c r="P128" s="64">
        <f>IF($C128="874",$D128,)</f>
        <v>0</v>
      </c>
      <c r="Q128" s="64">
        <f>IF($C128="873",$D128,)</f>
        <v>0</v>
      </c>
      <c r="R128" s="64"/>
      <c r="S128" s="64"/>
      <c r="T128" s="64">
        <f t="shared" si="26"/>
        <v>0</v>
      </c>
      <c r="U128" s="64">
        <f>IF($C128="877",$D128,)</f>
        <v>0</v>
      </c>
      <c r="V128" s="64">
        <f>IF($C128="875",$D128,)</f>
        <v>0</v>
      </c>
      <c r="W128" s="64">
        <f>IF($C128="872",$D128,)</f>
        <v>0</v>
      </c>
      <c r="X128" s="64">
        <f>IF($C128="909",$D128,)</f>
        <v>0</v>
      </c>
      <c r="Y128" s="64">
        <f>IF(OR($C128="932",$C128="934",$C128="949"),$D128,)</f>
        <v>0</v>
      </c>
      <c r="Z128" s="64"/>
      <c r="AA128" s="64">
        <f t="shared" si="17"/>
        <v>0</v>
      </c>
      <c r="AB128" s="64"/>
      <c r="AC128" s="64"/>
      <c r="AD128" s="4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</row>
    <row r="129" spans="1:54" collapsed="1">
      <c r="A129" s="68" t="s">
        <v>200</v>
      </c>
      <c r="B129" s="49" t="s">
        <v>101</v>
      </c>
      <c r="C129" s="62"/>
      <c r="D129" s="63"/>
      <c r="E129" s="43">
        <f t="shared" si="16"/>
        <v>0</v>
      </c>
      <c r="F129" s="64">
        <f t="shared" ref="F129:Y129" si="35">F130+F131+F132</f>
        <v>0</v>
      </c>
      <c r="G129" s="64">
        <f t="shared" si="35"/>
        <v>0</v>
      </c>
      <c r="H129" s="64">
        <f t="shared" si="35"/>
        <v>0</v>
      </c>
      <c r="I129" s="64">
        <f t="shared" si="35"/>
        <v>0</v>
      </c>
      <c r="J129" s="64">
        <f t="shared" si="35"/>
        <v>0</v>
      </c>
      <c r="K129" s="64">
        <f t="shared" si="35"/>
        <v>0</v>
      </c>
      <c r="L129" s="64">
        <f t="shared" si="35"/>
        <v>0</v>
      </c>
      <c r="M129" s="64">
        <f t="shared" si="35"/>
        <v>0</v>
      </c>
      <c r="N129" s="64">
        <f t="shared" si="35"/>
        <v>0</v>
      </c>
      <c r="O129" s="64">
        <f t="shared" si="35"/>
        <v>0</v>
      </c>
      <c r="P129" s="64">
        <f t="shared" si="35"/>
        <v>0</v>
      </c>
      <c r="Q129" s="64">
        <f t="shared" si="35"/>
        <v>0</v>
      </c>
      <c r="R129" s="64">
        <f t="shared" si="35"/>
        <v>0</v>
      </c>
      <c r="S129" s="64">
        <f t="shared" si="35"/>
        <v>0</v>
      </c>
      <c r="T129" s="64">
        <f t="shared" si="35"/>
        <v>0</v>
      </c>
      <c r="U129" s="64">
        <f t="shared" si="35"/>
        <v>0</v>
      </c>
      <c r="V129" s="64">
        <f t="shared" si="35"/>
        <v>0</v>
      </c>
      <c r="W129" s="64">
        <f t="shared" si="35"/>
        <v>0</v>
      </c>
      <c r="X129" s="64">
        <f t="shared" si="35"/>
        <v>0</v>
      </c>
      <c r="Y129" s="64">
        <f t="shared" si="35"/>
        <v>0</v>
      </c>
      <c r="Z129" s="64"/>
      <c r="AA129" s="64">
        <f t="shared" si="17"/>
        <v>0</v>
      </c>
      <c r="AB129" s="64"/>
      <c r="AC129" s="64"/>
      <c r="AD129" s="4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</row>
    <row r="130" spans="1:54" ht="12.75" hidden="1" customHeight="1" outlineLevel="1">
      <c r="A130" s="66" t="s">
        <v>201</v>
      </c>
      <c r="B130" s="61" t="s">
        <v>102</v>
      </c>
      <c r="C130" s="62" t="s">
        <v>303</v>
      </c>
      <c r="D130" s="63"/>
      <c r="E130" s="43">
        <f t="shared" si="16"/>
        <v>0</v>
      </c>
      <c r="F130" s="64">
        <f>IF($C130="820",$D130,)</f>
        <v>0</v>
      </c>
      <c r="G130" s="64">
        <f t="shared" si="28"/>
        <v>0</v>
      </c>
      <c r="H130" s="64">
        <f>IF($C130="864",$D130,)</f>
        <v>0</v>
      </c>
      <c r="I130" s="64">
        <f>IF($C130="867",$D130,)</f>
        <v>0</v>
      </c>
      <c r="J130" s="64">
        <f>IF($C130="861",$D130,)</f>
        <v>0</v>
      </c>
      <c r="K130" s="64">
        <f>IF($C130="862",$D130,)</f>
        <v>0</v>
      </c>
      <c r="L130" s="64">
        <f>IF($C130="865",$D130,)</f>
        <v>0</v>
      </c>
      <c r="M130" s="64">
        <f>IF($C130="868",$D130,)</f>
        <v>0</v>
      </c>
      <c r="N130" s="64">
        <f>IF($C130="869",$D130,)</f>
        <v>0</v>
      </c>
      <c r="O130" s="64">
        <f>IF($C130="871",$D130,)</f>
        <v>0</v>
      </c>
      <c r="P130" s="64">
        <f>IF($C130="874",$D130,)</f>
        <v>0</v>
      </c>
      <c r="Q130" s="64">
        <f>IF($C130="873",$D130,)</f>
        <v>0</v>
      </c>
      <c r="R130" s="64"/>
      <c r="S130" s="64"/>
      <c r="T130" s="64">
        <f t="shared" si="26"/>
        <v>0</v>
      </c>
      <c r="U130" s="64">
        <f>IF($C130="877",$D130,)</f>
        <v>0</v>
      </c>
      <c r="V130" s="64">
        <f>IF($C130="875",$D130,)</f>
        <v>0</v>
      </c>
      <c r="W130" s="64">
        <f>IF($C130="872",$D130,)</f>
        <v>0</v>
      </c>
      <c r="X130" s="64">
        <f>IF($C130="909",$D130,)</f>
        <v>0</v>
      </c>
      <c r="Y130" s="64">
        <f>IF(OR($C130="932",$C130="934",$C130="949"),$D130,)</f>
        <v>0</v>
      </c>
      <c r="Z130" s="64"/>
      <c r="AA130" s="64">
        <f t="shared" si="17"/>
        <v>0</v>
      </c>
      <c r="AB130" s="64"/>
      <c r="AC130" s="64"/>
      <c r="AD130" s="4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</row>
    <row r="131" spans="1:54" ht="12.75" hidden="1" customHeight="1" outlineLevel="1">
      <c r="A131" s="66" t="s">
        <v>202</v>
      </c>
      <c r="B131" s="49" t="s">
        <v>103</v>
      </c>
      <c r="C131" s="62" t="s">
        <v>309</v>
      </c>
      <c r="D131" s="63"/>
      <c r="E131" s="43">
        <f t="shared" si="16"/>
        <v>0</v>
      </c>
      <c r="F131" s="64">
        <f>IF($C131="820",$D131,)</f>
        <v>0</v>
      </c>
      <c r="G131" s="64">
        <f t="shared" si="28"/>
        <v>0</v>
      </c>
      <c r="H131" s="64">
        <f>IF($C131="864",$D131,)</f>
        <v>0</v>
      </c>
      <c r="I131" s="64">
        <f>IF($C131="867",$D131,)</f>
        <v>0</v>
      </c>
      <c r="J131" s="64">
        <f>IF($C131="861",$D131,)</f>
        <v>0</v>
      </c>
      <c r="K131" s="64">
        <f>IF($C131="862",$D131,)</f>
        <v>0</v>
      </c>
      <c r="L131" s="64">
        <f>IF($C131="865",$D131,)</f>
        <v>0</v>
      </c>
      <c r="M131" s="64">
        <f>IF($C131="868",$D131,)</f>
        <v>0</v>
      </c>
      <c r="N131" s="64">
        <f>IF($C131="869",$D131,)</f>
        <v>0</v>
      </c>
      <c r="O131" s="64">
        <f>IF($C131="871",$D131,)</f>
        <v>0</v>
      </c>
      <c r="P131" s="64">
        <f>IF($C131="874",$D131,)</f>
        <v>0</v>
      </c>
      <c r="Q131" s="64">
        <f>IF($C131="873",$D131,)</f>
        <v>0</v>
      </c>
      <c r="R131" s="64"/>
      <c r="S131" s="64"/>
      <c r="T131" s="64">
        <f t="shared" si="26"/>
        <v>0</v>
      </c>
      <c r="U131" s="64">
        <f>IF($C131="877",$D131,)</f>
        <v>0</v>
      </c>
      <c r="V131" s="64">
        <f>IF($C131="875",$D131,)</f>
        <v>0</v>
      </c>
      <c r="W131" s="64">
        <f>IF($C131="872",$D131,)</f>
        <v>0</v>
      </c>
      <c r="X131" s="64">
        <f>IF($C131="909",$D131,)</f>
        <v>0</v>
      </c>
      <c r="Y131" s="64">
        <f>IF(OR($C131="932",$C131="934",$C131="949"),$D131,)</f>
        <v>0</v>
      </c>
      <c r="Z131" s="64"/>
      <c r="AA131" s="64">
        <f t="shared" si="17"/>
        <v>0</v>
      </c>
      <c r="AB131" s="64"/>
      <c r="AC131" s="64"/>
      <c r="AD131" s="4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</row>
    <row r="132" spans="1:54" ht="12.75" hidden="1" customHeight="1" outlineLevel="1">
      <c r="A132" s="66" t="s">
        <v>203</v>
      </c>
      <c r="B132" s="49" t="s">
        <v>104</v>
      </c>
      <c r="C132" s="62" t="s">
        <v>310</v>
      </c>
      <c r="D132" s="63"/>
      <c r="E132" s="43">
        <f t="shared" si="16"/>
        <v>0</v>
      </c>
      <c r="F132" s="64">
        <f>IF($C132="820",$D132,)</f>
        <v>0</v>
      </c>
      <c r="G132" s="64">
        <f t="shared" si="28"/>
        <v>0</v>
      </c>
      <c r="H132" s="64">
        <f>IF($C132="864",$D132,)</f>
        <v>0</v>
      </c>
      <c r="I132" s="64">
        <f>IF($C132="867",$D132,)</f>
        <v>0</v>
      </c>
      <c r="J132" s="64">
        <f>IF($C132="861",$D132,)</f>
        <v>0</v>
      </c>
      <c r="K132" s="64">
        <f>IF($C132="862",$D132,)</f>
        <v>0</v>
      </c>
      <c r="L132" s="64">
        <f>IF($C132="865",$D132,)</f>
        <v>0</v>
      </c>
      <c r="M132" s="64">
        <f>IF($C132="868",$D132,)</f>
        <v>0</v>
      </c>
      <c r="N132" s="64">
        <f>IF($C132="869",$D132,)</f>
        <v>0</v>
      </c>
      <c r="O132" s="64">
        <f>IF($C132="871",$D132,)</f>
        <v>0</v>
      </c>
      <c r="P132" s="64">
        <f>IF($C132="874",$D132,)</f>
        <v>0</v>
      </c>
      <c r="Q132" s="64">
        <f>IF($C132="873",$D132,)</f>
        <v>0</v>
      </c>
      <c r="R132" s="64"/>
      <c r="S132" s="64"/>
      <c r="T132" s="64">
        <f t="shared" si="26"/>
        <v>0</v>
      </c>
      <c r="U132" s="64">
        <f>IF($C132="877",$D132,)</f>
        <v>0</v>
      </c>
      <c r="V132" s="64">
        <f>IF($C132="875",$D132,)</f>
        <v>0</v>
      </c>
      <c r="W132" s="64">
        <f>IF($C132="872",$D132,)</f>
        <v>0</v>
      </c>
      <c r="X132" s="64">
        <f>IF($C132="909",$D132,)</f>
        <v>0</v>
      </c>
      <c r="Y132" s="64">
        <f>IF(OR($C132="932",$C132="934",$C132="949"),$D132,)</f>
        <v>0</v>
      </c>
      <c r="Z132" s="64"/>
      <c r="AA132" s="64">
        <f t="shared" si="17"/>
        <v>0</v>
      </c>
      <c r="AB132" s="64"/>
      <c r="AC132" s="64"/>
      <c r="AD132" s="4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</row>
    <row r="133" spans="1:54" ht="25.5" collapsed="1">
      <c r="A133" s="68" t="s">
        <v>204</v>
      </c>
      <c r="B133" s="49" t="s">
        <v>105</v>
      </c>
      <c r="C133" s="62"/>
      <c r="D133" s="63"/>
      <c r="E133" s="43">
        <f t="shared" si="16"/>
        <v>0</v>
      </c>
      <c r="F133" s="64">
        <f t="shared" ref="F133:Y133" si="36">F134+F135+F136</f>
        <v>0</v>
      </c>
      <c r="G133" s="64">
        <f t="shared" si="36"/>
        <v>0</v>
      </c>
      <c r="H133" s="64">
        <f t="shared" si="36"/>
        <v>0</v>
      </c>
      <c r="I133" s="64">
        <f t="shared" si="36"/>
        <v>0</v>
      </c>
      <c r="J133" s="64">
        <f t="shared" si="36"/>
        <v>0</v>
      </c>
      <c r="K133" s="64">
        <f t="shared" si="36"/>
        <v>0</v>
      </c>
      <c r="L133" s="64">
        <f t="shared" si="36"/>
        <v>0</v>
      </c>
      <c r="M133" s="64">
        <f t="shared" si="36"/>
        <v>0</v>
      </c>
      <c r="N133" s="64">
        <f t="shared" si="36"/>
        <v>0</v>
      </c>
      <c r="O133" s="64">
        <f t="shared" si="36"/>
        <v>0</v>
      </c>
      <c r="P133" s="64">
        <f t="shared" si="36"/>
        <v>0</v>
      </c>
      <c r="Q133" s="64">
        <f t="shared" si="36"/>
        <v>0</v>
      </c>
      <c r="R133" s="64">
        <f t="shared" si="36"/>
        <v>0</v>
      </c>
      <c r="S133" s="64">
        <f t="shared" si="36"/>
        <v>0</v>
      </c>
      <c r="T133" s="64">
        <f t="shared" si="36"/>
        <v>0</v>
      </c>
      <c r="U133" s="64">
        <f t="shared" si="36"/>
        <v>0</v>
      </c>
      <c r="V133" s="64">
        <f t="shared" si="36"/>
        <v>0</v>
      </c>
      <c r="W133" s="64">
        <f t="shared" si="36"/>
        <v>0</v>
      </c>
      <c r="X133" s="64">
        <f t="shared" si="36"/>
        <v>0</v>
      </c>
      <c r="Y133" s="64">
        <f t="shared" si="36"/>
        <v>0</v>
      </c>
      <c r="Z133" s="64"/>
      <c r="AA133" s="64">
        <f t="shared" si="17"/>
        <v>0</v>
      </c>
      <c r="AB133" s="64"/>
      <c r="AC133" s="64"/>
      <c r="AD133" s="4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</row>
    <row r="134" spans="1:54" ht="12.75" hidden="1" customHeight="1" outlineLevel="1">
      <c r="A134" s="66" t="s">
        <v>205</v>
      </c>
      <c r="B134" s="61" t="s">
        <v>79</v>
      </c>
      <c r="C134" s="62" t="s">
        <v>303</v>
      </c>
      <c r="D134" s="63"/>
      <c r="E134" s="43">
        <f t="shared" si="16"/>
        <v>0</v>
      </c>
      <c r="F134" s="64">
        <f>IF($C134="820",$D134,)</f>
        <v>0</v>
      </c>
      <c r="G134" s="64">
        <f t="shared" si="28"/>
        <v>0</v>
      </c>
      <c r="H134" s="64">
        <f>IF($C134="864",$D134,)</f>
        <v>0</v>
      </c>
      <c r="I134" s="64">
        <f>IF($C134="867",$D134,)</f>
        <v>0</v>
      </c>
      <c r="J134" s="64">
        <f>IF($C134="861",$D134,)</f>
        <v>0</v>
      </c>
      <c r="K134" s="64">
        <f>IF($C134="862",$D134,)</f>
        <v>0</v>
      </c>
      <c r="L134" s="64">
        <f>IF($C134="865",$D134,)</f>
        <v>0</v>
      </c>
      <c r="M134" s="64">
        <f>IF($C134="868",$D134,)</f>
        <v>0</v>
      </c>
      <c r="N134" s="64">
        <f>IF($C134="869",$D134,)</f>
        <v>0</v>
      </c>
      <c r="O134" s="64">
        <f>IF($C134="871",$D134,)</f>
        <v>0</v>
      </c>
      <c r="P134" s="64">
        <f>IF($C134="874",$D134,)</f>
        <v>0</v>
      </c>
      <c r="Q134" s="64">
        <f>IF($C134="873",$D134,)</f>
        <v>0</v>
      </c>
      <c r="R134" s="64"/>
      <c r="S134" s="64"/>
      <c r="T134" s="64">
        <f t="shared" si="26"/>
        <v>0</v>
      </c>
      <c r="U134" s="64">
        <f>IF($C134="877",$D134,)</f>
        <v>0</v>
      </c>
      <c r="V134" s="64">
        <f>IF($C134="875",$D134,)</f>
        <v>0</v>
      </c>
      <c r="W134" s="64">
        <f>IF($C134="872",$D134,)</f>
        <v>0</v>
      </c>
      <c r="X134" s="64">
        <f>IF($C134="909",$D134,)</f>
        <v>0</v>
      </c>
      <c r="Y134" s="64">
        <f>IF(OR($C134="932",$C134="934",$C134="949"),$D134,)</f>
        <v>0</v>
      </c>
      <c r="Z134" s="64"/>
      <c r="AA134" s="64">
        <f t="shared" si="17"/>
        <v>0</v>
      </c>
      <c r="AB134" s="64"/>
      <c r="AC134" s="64"/>
      <c r="AD134" s="4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</row>
    <row r="135" spans="1:54" ht="12.75" hidden="1" customHeight="1" outlineLevel="1">
      <c r="A135" s="70" t="s">
        <v>206</v>
      </c>
      <c r="B135" s="49" t="s">
        <v>106</v>
      </c>
      <c r="C135" s="62" t="s">
        <v>308</v>
      </c>
      <c r="D135" s="63"/>
      <c r="E135" s="43">
        <f t="shared" si="16"/>
        <v>0</v>
      </c>
      <c r="F135" s="64">
        <f>IF($C135="820",$D135,)</f>
        <v>0</v>
      </c>
      <c r="G135" s="64">
        <f t="shared" si="28"/>
        <v>0</v>
      </c>
      <c r="H135" s="64">
        <f>IF($C135="864",$D135,)</f>
        <v>0</v>
      </c>
      <c r="I135" s="64">
        <f>IF($C135="867",$D135,)</f>
        <v>0</v>
      </c>
      <c r="J135" s="64">
        <f>IF($C135="861",$D135,)</f>
        <v>0</v>
      </c>
      <c r="K135" s="64">
        <f>IF($C135="862",$D135,)</f>
        <v>0</v>
      </c>
      <c r="L135" s="64">
        <f>IF($C135="865",$D135,)</f>
        <v>0</v>
      </c>
      <c r="M135" s="64">
        <f>IF($C135="868",$D135,)</f>
        <v>0</v>
      </c>
      <c r="N135" s="64">
        <f>IF($C135="869",$D135,)</f>
        <v>0</v>
      </c>
      <c r="O135" s="64">
        <f>IF($C135="871",$D135,)</f>
        <v>0</v>
      </c>
      <c r="P135" s="64">
        <f>IF($C135="874",$D135,)</f>
        <v>0</v>
      </c>
      <c r="Q135" s="64">
        <f>IF($C135="873",$D135,)</f>
        <v>0</v>
      </c>
      <c r="R135" s="64"/>
      <c r="S135" s="64"/>
      <c r="T135" s="64">
        <f t="shared" si="26"/>
        <v>0</v>
      </c>
      <c r="U135" s="64">
        <f>IF($C135="877",$D135,)</f>
        <v>0</v>
      </c>
      <c r="V135" s="64">
        <f>IF($C135="875",$D135,)</f>
        <v>0</v>
      </c>
      <c r="W135" s="64">
        <f>IF($C135="872",$D135,)</f>
        <v>0</v>
      </c>
      <c r="X135" s="64">
        <f>IF($C135="909",$D135,)</f>
        <v>0</v>
      </c>
      <c r="Y135" s="64">
        <f>IF(OR($C135="932",$C135="934",$C135="949"),$D135,)</f>
        <v>0</v>
      </c>
      <c r="Z135" s="64"/>
      <c r="AA135" s="64">
        <f t="shared" si="17"/>
        <v>0</v>
      </c>
      <c r="AB135" s="64"/>
      <c r="AC135" s="64"/>
      <c r="AD135" s="4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</row>
    <row r="136" spans="1:54" ht="12.75" hidden="1" customHeight="1" outlineLevel="1">
      <c r="A136" s="68" t="s">
        <v>207</v>
      </c>
      <c r="B136" s="61" t="s">
        <v>107</v>
      </c>
      <c r="C136" s="62" t="s">
        <v>307</v>
      </c>
      <c r="D136" s="63"/>
      <c r="E136" s="43">
        <f t="shared" si="16"/>
        <v>0</v>
      </c>
      <c r="F136" s="64">
        <f>IF($C136="820",$D136,)</f>
        <v>0</v>
      </c>
      <c r="G136" s="64">
        <f t="shared" si="28"/>
        <v>0</v>
      </c>
      <c r="H136" s="64">
        <f>IF($C136="864",$D136,)</f>
        <v>0</v>
      </c>
      <c r="I136" s="64">
        <f>IF($C136="867",$D136,)</f>
        <v>0</v>
      </c>
      <c r="J136" s="64">
        <f>IF($C136="861",$D136,)</f>
        <v>0</v>
      </c>
      <c r="K136" s="64">
        <f>IF($C136="862",$D136,)</f>
        <v>0</v>
      </c>
      <c r="L136" s="64">
        <f>IF($C136="865",$D136,)</f>
        <v>0</v>
      </c>
      <c r="M136" s="64">
        <f>IF($C136="868",$D136,)</f>
        <v>0</v>
      </c>
      <c r="N136" s="64">
        <f>IF($C136="869",$D136,)</f>
        <v>0</v>
      </c>
      <c r="O136" s="64">
        <f>IF($C136="871",$D136,)</f>
        <v>0</v>
      </c>
      <c r="P136" s="64">
        <f>IF($C136="874",$D136,)</f>
        <v>0</v>
      </c>
      <c r="Q136" s="64">
        <f>IF($C136="873",$D136,)</f>
        <v>0</v>
      </c>
      <c r="R136" s="64"/>
      <c r="S136" s="64"/>
      <c r="T136" s="64">
        <f t="shared" si="26"/>
        <v>0</v>
      </c>
      <c r="U136" s="64">
        <f>IF($C136="877",$D136,)</f>
        <v>0</v>
      </c>
      <c r="V136" s="64">
        <f>IF($C136="875",$D136,)</f>
        <v>0</v>
      </c>
      <c r="W136" s="64">
        <f>IF($C136="872",$D136,)</f>
        <v>0</v>
      </c>
      <c r="X136" s="64">
        <f>IF($C136="909",$D136,)</f>
        <v>0</v>
      </c>
      <c r="Y136" s="64">
        <f>IF(OR($C136="932",$C136="934",$C136="949"),$D136,)</f>
        <v>0</v>
      </c>
      <c r="Z136" s="64"/>
      <c r="AA136" s="64">
        <f t="shared" si="17"/>
        <v>0</v>
      </c>
      <c r="AB136" s="64"/>
      <c r="AC136" s="64"/>
      <c r="AD136" s="4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</row>
    <row r="137" spans="1:54" ht="25.5" collapsed="1">
      <c r="A137" s="66" t="s">
        <v>208</v>
      </c>
      <c r="B137" s="49" t="s">
        <v>108</v>
      </c>
      <c r="C137" s="62"/>
      <c r="D137" s="63"/>
      <c r="E137" s="43">
        <f t="shared" si="16"/>
        <v>0</v>
      </c>
      <c r="F137" s="64">
        <f t="shared" ref="F137:Y137" si="37">F138+F139</f>
        <v>0</v>
      </c>
      <c r="G137" s="64">
        <f t="shared" si="37"/>
        <v>0</v>
      </c>
      <c r="H137" s="64">
        <f t="shared" si="37"/>
        <v>0</v>
      </c>
      <c r="I137" s="64">
        <f t="shared" si="37"/>
        <v>0</v>
      </c>
      <c r="J137" s="64">
        <f t="shared" si="37"/>
        <v>0</v>
      </c>
      <c r="K137" s="64">
        <f t="shared" si="37"/>
        <v>0</v>
      </c>
      <c r="L137" s="64">
        <f t="shared" si="37"/>
        <v>0</v>
      </c>
      <c r="M137" s="64">
        <f t="shared" si="37"/>
        <v>0</v>
      </c>
      <c r="N137" s="64">
        <f t="shared" si="37"/>
        <v>0</v>
      </c>
      <c r="O137" s="64">
        <f t="shared" si="37"/>
        <v>0</v>
      </c>
      <c r="P137" s="64">
        <f t="shared" si="37"/>
        <v>0</v>
      </c>
      <c r="Q137" s="64">
        <f t="shared" si="37"/>
        <v>0</v>
      </c>
      <c r="R137" s="64">
        <f t="shared" si="37"/>
        <v>0</v>
      </c>
      <c r="S137" s="64">
        <f t="shared" si="37"/>
        <v>0</v>
      </c>
      <c r="T137" s="64">
        <f t="shared" si="37"/>
        <v>0</v>
      </c>
      <c r="U137" s="64">
        <f t="shared" si="37"/>
        <v>0</v>
      </c>
      <c r="V137" s="64">
        <f t="shared" si="37"/>
        <v>0</v>
      </c>
      <c r="W137" s="64">
        <f t="shared" si="37"/>
        <v>0</v>
      </c>
      <c r="X137" s="64">
        <f t="shared" si="37"/>
        <v>0</v>
      </c>
      <c r="Y137" s="64">
        <f t="shared" si="37"/>
        <v>0</v>
      </c>
      <c r="Z137" s="64"/>
      <c r="AA137" s="64">
        <f t="shared" si="17"/>
        <v>0</v>
      </c>
      <c r="AB137" s="64"/>
      <c r="AC137" s="64"/>
      <c r="AD137" s="4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</row>
    <row r="138" spans="1:54" ht="12.75" hidden="1" customHeight="1" outlineLevel="1">
      <c r="A138" s="65" t="s">
        <v>63</v>
      </c>
      <c r="B138" s="61" t="s">
        <v>109</v>
      </c>
      <c r="C138" s="62" t="s">
        <v>303</v>
      </c>
      <c r="D138" s="63"/>
      <c r="E138" s="43">
        <f t="shared" si="16"/>
        <v>0</v>
      </c>
      <c r="F138" s="64">
        <f>IF($C138="820",$D138,)</f>
        <v>0</v>
      </c>
      <c r="G138" s="64">
        <f t="shared" si="28"/>
        <v>0</v>
      </c>
      <c r="H138" s="64">
        <f>IF($C138="864",$D138,)</f>
        <v>0</v>
      </c>
      <c r="I138" s="64">
        <f>IF($C138="867",$D138,)</f>
        <v>0</v>
      </c>
      <c r="J138" s="64">
        <f>IF($C138="861",$D138,)</f>
        <v>0</v>
      </c>
      <c r="K138" s="64">
        <f>IF($C138="862",$D138,)</f>
        <v>0</v>
      </c>
      <c r="L138" s="64">
        <f>IF($C138="865",$D138,)</f>
        <v>0</v>
      </c>
      <c r="M138" s="64">
        <f>IF($C138="868",$D138,)</f>
        <v>0</v>
      </c>
      <c r="N138" s="64">
        <f>IF($C138="869",$D138,)</f>
        <v>0</v>
      </c>
      <c r="O138" s="64">
        <f>IF($C138="871",$D138,)</f>
        <v>0</v>
      </c>
      <c r="P138" s="64">
        <f>IF($C138="874",$D138,)</f>
        <v>0</v>
      </c>
      <c r="Q138" s="64">
        <f>IF($C138="873",$D138,)</f>
        <v>0</v>
      </c>
      <c r="R138" s="64"/>
      <c r="S138" s="64"/>
      <c r="T138" s="64">
        <f t="shared" si="26"/>
        <v>0</v>
      </c>
      <c r="U138" s="64">
        <f>IF($C138="877",$D138,)</f>
        <v>0</v>
      </c>
      <c r="V138" s="64">
        <f>IF($C138="875",$D138,)</f>
        <v>0</v>
      </c>
      <c r="W138" s="64">
        <f>IF($C138="872",$D138,)</f>
        <v>0</v>
      </c>
      <c r="X138" s="64">
        <f>IF($C138="909",$D138,)</f>
        <v>0</v>
      </c>
      <c r="Y138" s="64">
        <f>IF(OR($C138="932",$C138="934",$C138="949"),$D138,)</f>
        <v>0</v>
      </c>
      <c r="Z138" s="64"/>
      <c r="AA138" s="64">
        <f t="shared" si="17"/>
        <v>0</v>
      </c>
      <c r="AB138" s="64"/>
      <c r="AC138" s="64"/>
      <c r="AD138" s="4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</row>
    <row r="139" spans="1:54" ht="12.75" hidden="1" customHeight="1" outlineLevel="1">
      <c r="A139" s="65" t="s">
        <v>64</v>
      </c>
      <c r="B139" s="49" t="s">
        <v>110</v>
      </c>
      <c r="C139" s="62" t="s">
        <v>308</v>
      </c>
      <c r="D139" s="63"/>
      <c r="E139" s="43">
        <f t="shared" si="16"/>
        <v>0</v>
      </c>
      <c r="F139" s="64">
        <f>IF($C139="820",$D139,)</f>
        <v>0</v>
      </c>
      <c r="G139" s="64">
        <f t="shared" si="28"/>
        <v>0</v>
      </c>
      <c r="H139" s="64">
        <f>IF($C139="864",$D139,)</f>
        <v>0</v>
      </c>
      <c r="I139" s="64">
        <f>IF($C139="867",$D139,)</f>
        <v>0</v>
      </c>
      <c r="J139" s="64">
        <f>IF($C139="861",$D139,)</f>
        <v>0</v>
      </c>
      <c r="K139" s="64">
        <f>IF($C139="862",$D139,)</f>
        <v>0</v>
      </c>
      <c r="L139" s="64">
        <f>IF($C139="865",$D139,)</f>
        <v>0</v>
      </c>
      <c r="M139" s="64">
        <f>IF($C139="868",$D139,)</f>
        <v>0</v>
      </c>
      <c r="N139" s="64">
        <f>IF($C139="869",$D139,)</f>
        <v>0</v>
      </c>
      <c r="O139" s="64">
        <f>IF($C139="871",$D139,)</f>
        <v>0</v>
      </c>
      <c r="P139" s="64">
        <f>IF($C139="874",$D139,)</f>
        <v>0</v>
      </c>
      <c r="Q139" s="64">
        <f>IF($C139="873",$D139,)</f>
        <v>0</v>
      </c>
      <c r="R139" s="64"/>
      <c r="S139" s="64"/>
      <c r="T139" s="64">
        <f t="shared" si="26"/>
        <v>0</v>
      </c>
      <c r="U139" s="64">
        <f>IF($C139="877",$D139,)</f>
        <v>0</v>
      </c>
      <c r="V139" s="64">
        <f>IF($C139="875",$D139,)</f>
        <v>0</v>
      </c>
      <c r="W139" s="64">
        <f>IF($C139="872",$D139,)</f>
        <v>0</v>
      </c>
      <c r="X139" s="64">
        <f>IF($C139="909",$D139,)</f>
        <v>0</v>
      </c>
      <c r="Y139" s="64">
        <f>IF(OR($C139="932",$C139="934",$C139="949"),$D139,)</f>
        <v>0</v>
      </c>
      <c r="Z139" s="64"/>
      <c r="AA139" s="64">
        <f t="shared" si="17"/>
        <v>0</v>
      </c>
      <c r="AB139" s="64"/>
      <c r="AC139" s="64"/>
      <c r="AD139" s="4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</row>
    <row r="140" spans="1:54" ht="25.5" collapsed="1">
      <c r="A140" s="68" t="s">
        <v>209</v>
      </c>
      <c r="B140" s="49" t="s">
        <v>111</v>
      </c>
      <c r="C140" s="62"/>
      <c r="D140" s="63"/>
      <c r="E140" s="43">
        <f t="shared" si="16"/>
        <v>0</v>
      </c>
      <c r="F140" s="64">
        <f t="shared" ref="F140:Y140" si="38">F141+F142+F143</f>
        <v>0</v>
      </c>
      <c r="G140" s="64">
        <f t="shared" si="38"/>
        <v>0</v>
      </c>
      <c r="H140" s="64">
        <f t="shared" si="38"/>
        <v>0</v>
      </c>
      <c r="I140" s="64">
        <f t="shared" si="38"/>
        <v>0</v>
      </c>
      <c r="J140" s="64">
        <f t="shared" si="38"/>
        <v>0</v>
      </c>
      <c r="K140" s="64">
        <f t="shared" si="38"/>
        <v>0</v>
      </c>
      <c r="L140" s="64">
        <f t="shared" si="38"/>
        <v>0</v>
      </c>
      <c r="M140" s="64">
        <f t="shared" si="38"/>
        <v>0</v>
      </c>
      <c r="N140" s="64">
        <f t="shared" si="38"/>
        <v>0</v>
      </c>
      <c r="O140" s="64">
        <f t="shared" si="38"/>
        <v>0</v>
      </c>
      <c r="P140" s="64">
        <f t="shared" si="38"/>
        <v>0</v>
      </c>
      <c r="Q140" s="64">
        <f t="shared" si="38"/>
        <v>0</v>
      </c>
      <c r="R140" s="64">
        <f t="shared" si="38"/>
        <v>0</v>
      </c>
      <c r="S140" s="64">
        <f t="shared" si="38"/>
        <v>0</v>
      </c>
      <c r="T140" s="64">
        <f t="shared" si="38"/>
        <v>0</v>
      </c>
      <c r="U140" s="64">
        <f t="shared" si="38"/>
        <v>0</v>
      </c>
      <c r="V140" s="64">
        <f t="shared" si="38"/>
        <v>0</v>
      </c>
      <c r="W140" s="64">
        <f t="shared" si="38"/>
        <v>0</v>
      </c>
      <c r="X140" s="64">
        <f t="shared" si="38"/>
        <v>0</v>
      </c>
      <c r="Y140" s="64">
        <f t="shared" si="38"/>
        <v>0</v>
      </c>
      <c r="Z140" s="64"/>
      <c r="AA140" s="64">
        <f t="shared" si="17"/>
        <v>0</v>
      </c>
      <c r="AB140" s="64"/>
      <c r="AC140" s="64"/>
      <c r="AD140" s="4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</row>
    <row r="141" spans="1:54" ht="12.75" hidden="1" customHeight="1" outlineLevel="1">
      <c r="A141" s="65" t="s">
        <v>63</v>
      </c>
      <c r="B141" s="61" t="s">
        <v>79</v>
      </c>
      <c r="C141" s="62" t="s">
        <v>303</v>
      </c>
      <c r="D141" s="63"/>
      <c r="E141" s="43">
        <f t="shared" si="16"/>
        <v>0</v>
      </c>
      <c r="F141" s="64">
        <f>IF($C141="820",$D141,)</f>
        <v>0</v>
      </c>
      <c r="G141" s="64">
        <f t="shared" si="28"/>
        <v>0</v>
      </c>
      <c r="H141" s="64">
        <f>IF($C141="864",$D141,)</f>
        <v>0</v>
      </c>
      <c r="I141" s="64">
        <f>IF($C141="867",$D141,)</f>
        <v>0</v>
      </c>
      <c r="J141" s="64">
        <f>IF($C141="861",$D141,)</f>
        <v>0</v>
      </c>
      <c r="K141" s="64">
        <f>IF($C141="862",$D141,)</f>
        <v>0</v>
      </c>
      <c r="L141" s="64">
        <f>IF($C141="865",$D141,)</f>
        <v>0</v>
      </c>
      <c r="M141" s="64">
        <f>IF($C141="868",$D141,)</f>
        <v>0</v>
      </c>
      <c r="N141" s="64">
        <f>IF($C141="869",$D141,)</f>
        <v>0</v>
      </c>
      <c r="O141" s="64">
        <f>IF($C141="871",$D141,)</f>
        <v>0</v>
      </c>
      <c r="P141" s="64">
        <f>IF($C141="874",$D141,)</f>
        <v>0</v>
      </c>
      <c r="Q141" s="64">
        <f>IF($C141="873",$D141,)</f>
        <v>0</v>
      </c>
      <c r="R141" s="64"/>
      <c r="S141" s="64"/>
      <c r="T141" s="64">
        <f t="shared" si="26"/>
        <v>0</v>
      </c>
      <c r="U141" s="64">
        <f>IF($C141="877",$D141,)</f>
        <v>0</v>
      </c>
      <c r="V141" s="64">
        <f>IF($C141="875",$D141,)</f>
        <v>0</v>
      </c>
      <c r="W141" s="64">
        <f>IF($C141="872",$D141,)</f>
        <v>0</v>
      </c>
      <c r="X141" s="64">
        <f>IF($C141="909",$D141,)</f>
        <v>0</v>
      </c>
      <c r="Y141" s="64">
        <f>IF(OR($C141="932",$C141="934",$C141="949"),$D141,)</f>
        <v>0</v>
      </c>
      <c r="Z141" s="64"/>
      <c r="AA141" s="64">
        <f t="shared" si="17"/>
        <v>0</v>
      </c>
      <c r="AB141" s="64"/>
      <c r="AC141" s="64"/>
      <c r="AD141" s="4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</row>
    <row r="142" spans="1:54" ht="12.75" hidden="1" customHeight="1" outlineLevel="1">
      <c r="A142" s="65" t="s">
        <v>64</v>
      </c>
      <c r="B142" s="49" t="s">
        <v>103</v>
      </c>
      <c r="C142" s="62" t="s">
        <v>309</v>
      </c>
      <c r="D142" s="63"/>
      <c r="E142" s="43">
        <f t="shared" ref="E142:E205" si="39">F142+G142+Y142+Z142+AA142</f>
        <v>0</v>
      </c>
      <c r="F142" s="64">
        <f>IF($C142="820",$D142,)</f>
        <v>0</v>
      </c>
      <c r="G142" s="64">
        <f t="shared" si="28"/>
        <v>0</v>
      </c>
      <c r="H142" s="64">
        <f>IF($C142="864",$D142,)</f>
        <v>0</v>
      </c>
      <c r="I142" s="64">
        <f>IF($C142="867",$D142,)</f>
        <v>0</v>
      </c>
      <c r="J142" s="64">
        <f>IF($C142="861",$D142,)</f>
        <v>0</v>
      </c>
      <c r="K142" s="64">
        <f>IF($C142="862",$D142,)</f>
        <v>0</v>
      </c>
      <c r="L142" s="64">
        <f>IF($C142="865",$D142,)</f>
        <v>0</v>
      </c>
      <c r="M142" s="64">
        <f>IF($C142="868",$D142,)</f>
        <v>0</v>
      </c>
      <c r="N142" s="64">
        <f>IF($C142="869",$D142,)</f>
        <v>0</v>
      </c>
      <c r="O142" s="64">
        <f>IF($C142="871",$D142,)</f>
        <v>0</v>
      </c>
      <c r="P142" s="64">
        <f>IF($C142="874",$D142,)</f>
        <v>0</v>
      </c>
      <c r="Q142" s="64">
        <f>IF($C142="873",$D142,)</f>
        <v>0</v>
      </c>
      <c r="R142" s="64"/>
      <c r="S142" s="64"/>
      <c r="T142" s="64">
        <f t="shared" si="26"/>
        <v>0</v>
      </c>
      <c r="U142" s="64">
        <f>IF($C142="877",$D142,)</f>
        <v>0</v>
      </c>
      <c r="V142" s="64">
        <f>IF($C142="875",$D142,)</f>
        <v>0</v>
      </c>
      <c r="W142" s="64">
        <f>IF($C142="872",$D142,)</f>
        <v>0</v>
      </c>
      <c r="X142" s="64">
        <f>IF($C142="909",$D142,)</f>
        <v>0</v>
      </c>
      <c r="Y142" s="64">
        <f>IF(OR($C142="932",$C142="934",$C142="949"),$D142,)</f>
        <v>0</v>
      </c>
      <c r="Z142" s="64"/>
      <c r="AA142" s="64">
        <f t="shared" si="17"/>
        <v>0</v>
      </c>
      <c r="AB142" s="64"/>
      <c r="AC142" s="64"/>
      <c r="AD142" s="4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</row>
    <row r="143" spans="1:54" ht="12.75" hidden="1" customHeight="1" outlineLevel="1">
      <c r="A143" s="65" t="s">
        <v>65</v>
      </c>
      <c r="B143" s="49" t="s">
        <v>90</v>
      </c>
      <c r="C143" s="62" t="s">
        <v>304</v>
      </c>
      <c r="D143" s="63"/>
      <c r="E143" s="43">
        <f t="shared" si="39"/>
        <v>0</v>
      </c>
      <c r="F143" s="64">
        <f>IF($C143="820",$D143,)</f>
        <v>0</v>
      </c>
      <c r="G143" s="64">
        <f t="shared" si="28"/>
        <v>0</v>
      </c>
      <c r="H143" s="64">
        <f>IF($C143="864",$D143,)</f>
        <v>0</v>
      </c>
      <c r="I143" s="64">
        <f>IF($C143="867",$D143,)</f>
        <v>0</v>
      </c>
      <c r="J143" s="64">
        <f>IF($C143="861",$D143,)</f>
        <v>0</v>
      </c>
      <c r="K143" s="64">
        <f>IF($C143="862",$D143,)</f>
        <v>0</v>
      </c>
      <c r="L143" s="64">
        <f>IF($C143="865",$D143,)</f>
        <v>0</v>
      </c>
      <c r="M143" s="64">
        <f>IF($C143="868",$D143,)</f>
        <v>0</v>
      </c>
      <c r="N143" s="64">
        <f>IF($C143="869",$D143,)</f>
        <v>0</v>
      </c>
      <c r="O143" s="64">
        <f>IF($C143="871",$D143,)</f>
        <v>0</v>
      </c>
      <c r="P143" s="64">
        <f>IF($C143="874",$D143,)</f>
        <v>0</v>
      </c>
      <c r="Q143" s="64">
        <f>IF($C143="873",$D143,)</f>
        <v>0</v>
      </c>
      <c r="R143" s="64"/>
      <c r="S143" s="64"/>
      <c r="T143" s="64">
        <f t="shared" si="26"/>
        <v>0</v>
      </c>
      <c r="U143" s="64">
        <f>IF($C143="877",$D143,)</f>
        <v>0</v>
      </c>
      <c r="V143" s="64">
        <f>IF($C143="875",$D143,)</f>
        <v>0</v>
      </c>
      <c r="W143" s="64">
        <f>IF($C143="872",$D143,)</f>
        <v>0</v>
      </c>
      <c r="X143" s="64">
        <f>IF($C143="909",$D143,)</f>
        <v>0</v>
      </c>
      <c r="Y143" s="64">
        <f>IF(OR($C143="932",$C143="934",$C143="949"),$D143,)</f>
        <v>0</v>
      </c>
      <c r="Z143" s="64"/>
      <c r="AA143" s="64">
        <f t="shared" si="17"/>
        <v>0</v>
      </c>
      <c r="AB143" s="64"/>
      <c r="AC143" s="64"/>
      <c r="AD143" s="4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</row>
    <row r="144" spans="1:54" ht="25.5" collapsed="1">
      <c r="A144" s="68" t="s">
        <v>210</v>
      </c>
      <c r="B144" s="49" t="s">
        <v>112</v>
      </c>
      <c r="C144" s="62"/>
      <c r="D144" s="63"/>
      <c r="E144" s="43">
        <f t="shared" si="39"/>
        <v>0</v>
      </c>
      <c r="F144" s="64">
        <f t="shared" ref="F144:Y144" si="40">F145+F146</f>
        <v>0</v>
      </c>
      <c r="G144" s="64">
        <f t="shared" si="40"/>
        <v>0</v>
      </c>
      <c r="H144" s="64">
        <f t="shared" si="40"/>
        <v>0</v>
      </c>
      <c r="I144" s="64">
        <f t="shared" si="40"/>
        <v>0</v>
      </c>
      <c r="J144" s="64">
        <f t="shared" si="40"/>
        <v>0</v>
      </c>
      <c r="K144" s="64">
        <f t="shared" si="40"/>
        <v>0</v>
      </c>
      <c r="L144" s="64">
        <f t="shared" si="40"/>
        <v>0</v>
      </c>
      <c r="M144" s="64">
        <f t="shared" si="40"/>
        <v>0</v>
      </c>
      <c r="N144" s="64">
        <f t="shared" si="40"/>
        <v>0</v>
      </c>
      <c r="O144" s="64">
        <f t="shared" si="40"/>
        <v>0</v>
      </c>
      <c r="P144" s="64">
        <f t="shared" si="40"/>
        <v>0</v>
      </c>
      <c r="Q144" s="64">
        <f t="shared" si="40"/>
        <v>0</v>
      </c>
      <c r="R144" s="64">
        <f t="shared" si="40"/>
        <v>0</v>
      </c>
      <c r="S144" s="64">
        <f t="shared" si="40"/>
        <v>0</v>
      </c>
      <c r="T144" s="64">
        <f t="shared" si="40"/>
        <v>0</v>
      </c>
      <c r="U144" s="64">
        <f t="shared" si="40"/>
        <v>0</v>
      </c>
      <c r="V144" s="64">
        <f t="shared" si="40"/>
        <v>0</v>
      </c>
      <c r="W144" s="64">
        <f t="shared" si="40"/>
        <v>0</v>
      </c>
      <c r="X144" s="64">
        <f t="shared" si="40"/>
        <v>0</v>
      </c>
      <c r="Y144" s="64">
        <f t="shared" si="40"/>
        <v>0</v>
      </c>
      <c r="Z144" s="64"/>
      <c r="AA144" s="64">
        <f t="shared" si="17"/>
        <v>0</v>
      </c>
      <c r="AB144" s="64"/>
      <c r="AC144" s="64"/>
      <c r="AD144" s="4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</row>
    <row r="145" spans="1:54" ht="12.75" hidden="1" customHeight="1" outlineLevel="1">
      <c r="A145" s="65" t="s">
        <v>63</v>
      </c>
      <c r="B145" s="61" t="s">
        <v>79</v>
      </c>
      <c r="C145" s="62" t="s">
        <v>303</v>
      </c>
      <c r="D145" s="63"/>
      <c r="E145" s="43">
        <f t="shared" si="39"/>
        <v>0</v>
      </c>
      <c r="F145" s="64">
        <f>IF($C145="820",$D145,)</f>
        <v>0</v>
      </c>
      <c r="G145" s="64">
        <f t="shared" si="28"/>
        <v>0</v>
      </c>
      <c r="H145" s="64">
        <f>IF($C145="864",$D145,)</f>
        <v>0</v>
      </c>
      <c r="I145" s="64">
        <f>IF($C145="867",$D145,)</f>
        <v>0</v>
      </c>
      <c r="J145" s="64">
        <f>IF($C145="861",$D145,)</f>
        <v>0</v>
      </c>
      <c r="K145" s="64">
        <f>IF($C145="862",$D145,)</f>
        <v>0</v>
      </c>
      <c r="L145" s="64">
        <f>IF($C145="865",$D145,)</f>
        <v>0</v>
      </c>
      <c r="M145" s="64">
        <f>IF($C145="868",$D145,)</f>
        <v>0</v>
      </c>
      <c r="N145" s="64">
        <f>IF($C145="869",$D145,)</f>
        <v>0</v>
      </c>
      <c r="O145" s="64">
        <f>IF($C145="871",$D145,)</f>
        <v>0</v>
      </c>
      <c r="P145" s="64">
        <f>IF($C145="874",$D145,)</f>
        <v>0</v>
      </c>
      <c r="Q145" s="64">
        <f>IF($C145="873",$D145,)</f>
        <v>0</v>
      </c>
      <c r="R145" s="64"/>
      <c r="S145" s="64"/>
      <c r="T145" s="64">
        <f t="shared" si="26"/>
        <v>0</v>
      </c>
      <c r="U145" s="64">
        <f>IF($C145="877",$D145,)</f>
        <v>0</v>
      </c>
      <c r="V145" s="64">
        <f>IF($C145="875",$D145,)</f>
        <v>0</v>
      </c>
      <c r="W145" s="64">
        <f>IF($C145="872",$D145,)</f>
        <v>0</v>
      </c>
      <c r="X145" s="64">
        <f>IF($C145="909",$D145,)</f>
        <v>0</v>
      </c>
      <c r="Y145" s="64">
        <f t="shared" ref="Y145:Y150" si="41">IF(OR($C145="932",$C145="934",$C145="949"),$D145,)</f>
        <v>0</v>
      </c>
      <c r="Z145" s="64"/>
      <c r="AA145" s="64">
        <f t="shared" si="17"/>
        <v>0</v>
      </c>
      <c r="AB145" s="64"/>
      <c r="AC145" s="64"/>
      <c r="AD145" s="4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</row>
    <row r="146" spans="1:54" ht="12.75" hidden="1" customHeight="1" outlineLevel="1">
      <c r="A146" s="65" t="s">
        <v>64</v>
      </c>
      <c r="B146" s="49" t="s">
        <v>113</v>
      </c>
      <c r="C146" s="62" t="s">
        <v>311</v>
      </c>
      <c r="D146" s="63"/>
      <c r="E146" s="43">
        <f t="shared" si="39"/>
        <v>0</v>
      </c>
      <c r="F146" s="64">
        <f>IF($C146="820",$D146,)</f>
        <v>0</v>
      </c>
      <c r="G146" s="64">
        <f t="shared" si="28"/>
        <v>0</v>
      </c>
      <c r="H146" s="64">
        <f>IF($C146="864",$D146,)</f>
        <v>0</v>
      </c>
      <c r="I146" s="64">
        <f>IF($C146="867",$D146,)</f>
        <v>0</v>
      </c>
      <c r="J146" s="64">
        <f>IF($C146="861",$D146,)</f>
        <v>0</v>
      </c>
      <c r="K146" s="64">
        <f>IF($C146="862",$D146,)</f>
        <v>0</v>
      </c>
      <c r="L146" s="64">
        <f>IF($C146="865",$D146,)</f>
        <v>0</v>
      </c>
      <c r="M146" s="64">
        <f>IF($C146="868",$D146,)</f>
        <v>0</v>
      </c>
      <c r="N146" s="64">
        <f>IF($C146="869",$D146,)</f>
        <v>0</v>
      </c>
      <c r="O146" s="64">
        <f>IF($C146="871",$D146,)</f>
        <v>0</v>
      </c>
      <c r="P146" s="64">
        <f>IF($C146="874",$D146,)</f>
        <v>0</v>
      </c>
      <c r="Q146" s="64">
        <f>IF($C146="873",$D146,)</f>
        <v>0</v>
      </c>
      <c r="R146" s="64"/>
      <c r="S146" s="64"/>
      <c r="T146" s="64">
        <f t="shared" si="26"/>
        <v>0</v>
      </c>
      <c r="U146" s="64">
        <f>IF($C146="877",$D146,)</f>
        <v>0</v>
      </c>
      <c r="V146" s="64">
        <f>IF($C146="875",$D146,)</f>
        <v>0</v>
      </c>
      <c r="W146" s="64">
        <f>IF($C146="872",$D146,)</f>
        <v>0</v>
      </c>
      <c r="X146" s="64">
        <f>IF($C146="909",$D146,)</f>
        <v>0</v>
      </c>
      <c r="Y146" s="64">
        <f t="shared" si="41"/>
        <v>0</v>
      </c>
      <c r="Z146" s="64"/>
      <c r="AA146" s="64">
        <f t="shared" ref="AA146:AA209" si="42">AB146+AC146</f>
        <v>0</v>
      </c>
      <c r="AB146" s="64"/>
      <c r="AC146" s="64"/>
      <c r="AD146" s="4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</row>
    <row r="147" spans="1:54" collapsed="1">
      <c r="A147" s="68" t="s">
        <v>211</v>
      </c>
      <c r="B147" s="49" t="s">
        <v>114</v>
      </c>
      <c r="C147" s="69"/>
      <c r="D147" s="63"/>
      <c r="E147" s="43">
        <f t="shared" si="39"/>
        <v>0</v>
      </c>
      <c r="F147" s="64">
        <f t="shared" ref="F147" si="43">F148+F149+F150</f>
        <v>0</v>
      </c>
      <c r="G147" s="64">
        <f t="shared" si="28"/>
        <v>0</v>
      </c>
      <c r="H147" s="64">
        <f>H148+H149+H150</f>
        <v>0</v>
      </c>
      <c r="I147" s="64">
        <f t="shared" ref="I147:Q147" si="44">I148+I149+I150</f>
        <v>0</v>
      </c>
      <c r="J147" s="64">
        <f t="shared" si="44"/>
        <v>0</v>
      </c>
      <c r="K147" s="64">
        <f t="shared" si="44"/>
        <v>0</v>
      </c>
      <c r="L147" s="64">
        <f t="shared" si="44"/>
        <v>0</v>
      </c>
      <c r="M147" s="64">
        <f t="shared" si="44"/>
        <v>0</v>
      </c>
      <c r="N147" s="64">
        <f t="shared" si="44"/>
        <v>0</v>
      </c>
      <c r="O147" s="64">
        <f t="shared" si="44"/>
        <v>0</v>
      </c>
      <c r="P147" s="64">
        <f t="shared" si="44"/>
        <v>0</v>
      </c>
      <c r="Q147" s="64">
        <f t="shared" si="44"/>
        <v>0</v>
      </c>
      <c r="R147" s="64"/>
      <c r="S147" s="64"/>
      <c r="T147" s="64">
        <f t="shared" si="26"/>
        <v>0</v>
      </c>
      <c r="U147" s="64">
        <f>U148+U149+U150</f>
        <v>0</v>
      </c>
      <c r="V147" s="64">
        <f>V148+V149+V150</f>
        <v>0</v>
      </c>
      <c r="W147" s="64">
        <f>W148+W149+W150</f>
        <v>0</v>
      </c>
      <c r="X147" s="64">
        <f>X148+X149+X150</f>
        <v>0</v>
      </c>
      <c r="Y147" s="64">
        <f t="shared" si="41"/>
        <v>0</v>
      </c>
      <c r="Z147" s="64"/>
      <c r="AA147" s="64">
        <f t="shared" si="42"/>
        <v>0</v>
      </c>
      <c r="AB147" s="64"/>
      <c r="AC147" s="64"/>
      <c r="AD147" s="4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</row>
    <row r="148" spans="1:54" ht="12.75" hidden="1" customHeight="1" outlineLevel="1">
      <c r="A148" s="65" t="s">
        <v>63</v>
      </c>
      <c r="B148" s="61" t="s">
        <v>79</v>
      </c>
      <c r="C148" s="62" t="s">
        <v>303</v>
      </c>
      <c r="D148" s="63"/>
      <c r="E148" s="43">
        <f t="shared" si="39"/>
        <v>0</v>
      </c>
      <c r="F148" s="64">
        <f>IF($C148="820",$D148,)</f>
        <v>0</v>
      </c>
      <c r="G148" s="64">
        <f t="shared" si="28"/>
        <v>0</v>
      </c>
      <c r="H148" s="64">
        <f>IF($C148="864",$D148,)</f>
        <v>0</v>
      </c>
      <c r="I148" s="64">
        <f>IF($C148="867",$D148,)</f>
        <v>0</v>
      </c>
      <c r="J148" s="64">
        <f>IF($C148="861",$D148,)</f>
        <v>0</v>
      </c>
      <c r="K148" s="64">
        <f>IF($C148="862",$D148,)</f>
        <v>0</v>
      </c>
      <c r="L148" s="64">
        <f>IF($C148="865",$D148,)</f>
        <v>0</v>
      </c>
      <c r="M148" s="64">
        <f>IF($C148="868",$D148,)</f>
        <v>0</v>
      </c>
      <c r="N148" s="64">
        <f>IF($C148="869",$D148,)</f>
        <v>0</v>
      </c>
      <c r="O148" s="64">
        <f>IF($C148="871",$D148,)</f>
        <v>0</v>
      </c>
      <c r="P148" s="64">
        <f>IF($C148="874",$D148,)</f>
        <v>0</v>
      </c>
      <c r="Q148" s="64">
        <f>IF($C148="873",$D148,)</f>
        <v>0</v>
      </c>
      <c r="R148" s="64"/>
      <c r="S148" s="64"/>
      <c r="T148" s="64">
        <f t="shared" si="26"/>
        <v>0</v>
      </c>
      <c r="U148" s="64">
        <f>IF($C148="877",$D148,)</f>
        <v>0</v>
      </c>
      <c r="V148" s="64">
        <f>IF($C148="875",$D148,)</f>
        <v>0</v>
      </c>
      <c r="W148" s="64">
        <f>IF($C148="872",$D148,)</f>
        <v>0</v>
      </c>
      <c r="X148" s="64">
        <f>IF($C148="909",$D148,)</f>
        <v>0</v>
      </c>
      <c r="Y148" s="64">
        <f t="shared" si="41"/>
        <v>0</v>
      </c>
      <c r="Z148" s="64"/>
      <c r="AA148" s="64">
        <f t="shared" si="42"/>
        <v>0</v>
      </c>
      <c r="AB148" s="64"/>
      <c r="AC148" s="64"/>
      <c r="AD148" s="4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</row>
    <row r="149" spans="1:54" ht="12.75" hidden="1" customHeight="1" outlineLevel="1">
      <c r="A149" s="65" t="s">
        <v>64</v>
      </c>
      <c r="B149" s="72" t="s">
        <v>103</v>
      </c>
      <c r="C149" s="62" t="s">
        <v>309</v>
      </c>
      <c r="D149" s="63"/>
      <c r="E149" s="43">
        <f t="shared" si="39"/>
        <v>0</v>
      </c>
      <c r="F149" s="64">
        <f>IF($C149="820",$D149,)</f>
        <v>0</v>
      </c>
      <c r="G149" s="64">
        <f t="shared" si="28"/>
        <v>0</v>
      </c>
      <c r="H149" s="64">
        <f>IF($C149="864",$D149,)</f>
        <v>0</v>
      </c>
      <c r="I149" s="64">
        <f>IF($C149="867",$D149,)</f>
        <v>0</v>
      </c>
      <c r="J149" s="64">
        <f>IF($C149="861",$D149,)</f>
        <v>0</v>
      </c>
      <c r="K149" s="64">
        <f>IF($C149="862",$D149,)</f>
        <v>0</v>
      </c>
      <c r="L149" s="64">
        <f>IF($C149="865",$D149,)</f>
        <v>0</v>
      </c>
      <c r="M149" s="64">
        <f>IF($C149="868",$D149,)</f>
        <v>0</v>
      </c>
      <c r="N149" s="64">
        <f>IF($C149="869",$D149,)</f>
        <v>0</v>
      </c>
      <c r="O149" s="64">
        <f>IF($C149="871",$D149,)</f>
        <v>0</v>
      </c>
      <c r="P149" s="64">
        <f>IF($C149="874",$D149,)</f>
        <v>0</v>
      </c>
      <c r="Q149" s="64">
        <f>IF($C149="873",$D149,)</f>
        <v>0</v>
      </c>
      <c r="R149" s="64"/>
      <c r="S149" s="64"/>
      <c r="T149" s="64">
        <f t="shared" si="26"/>
        <v>0</v>
      </c>
      <c r="U149" s="64">
        <f>IF($C149="877",$D149,)</f>
        <v>0</v>
      </c>
      <c r="V149" s="64">
        <f>IF($C149="875",$D149,)</f>
        <v>0</v>
      </c>
      <c r="W149" s="64">
        <f>IF($C149="872",$D149,)</f>
        <v>0</v>
      </c>
      <c r="X149" s="64">
        <f>IF($C149="909",$D149,)</f>
        <v>0</v>
      </c>
      <c r="Y149" s="64">
        <f t="shared" si="41"/>
        <v>0</v>
      </c>
      <c r="Z149" s="64"/>
      <c r="AA149" s="64">
        <f t="shared" si="42"/>
        <v>0</v>
      </c>
      <c r="AB149" s="64"/>
      <c r="AC149" s="64"/>
      <c r="AD149" s="4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</row>
    <row r="150" spans="1:54" ht="12.75" hidden="1" customHeight="1" outlineLevel="1">
      <c r="A150" s="65" t="s">
        <v>65</v>
      </c>
      <c r="B150" s="72" t="s">
        <v>90</v>
      </c>
      <c r="C150" s="62" t="s">
        <v>304</v>
      </c>
      <c r="D150" s="63"/>
      <c r="E150" s="43">
        <f t="shared" si="39"/>
        <v>0</v>
      </c>
      <c r="F150" s="64">
        <f>IF($C150="820",$D150,)</f>
        <v>0</v>
      </c>
      <c r="G150" s="64">
        <f t="shared" si="28"/>
        <v>0</v>
      </c>
      <c r="H150" s="64">
        <f>IF($C150="864",$D150,)</f>
        <v>0</v>
      </c>
      <c r="I150" s="64">
        <f>IF($C150="867",$D150,)</f>
        <v>0</v>
      </c>
      <c r="J150" s="64">
        <f>IF($C150="861",$D150,)</f>
        <v>0</v>
      </c>
      <c r="K150" s="64">
        <f>IF($C150="862",$D150,)</f>
        <v>0</v>
      </c>
      <c r="L150" s="64">
        <f>IF($C150="865",$D150,)</f>
        <v>0</v>
      </c>
      <c r="M150" s="64">
        <f>IF($C150="868",$D150,)</f>
        <v>0</v>
      </c>
      <c r="N150" s="64">
        <f>IF($C150="869",$D150,)</f>
        <v>0</v>
      </c>
      <c r="O150" s="64">
        <f>IF($C150="871",$D150,)</f>
        <v>0</v>
      </c>
      <c r="P150" s="64">
        <f>IF($C150="874",$D150,)</f>
        <v>0</v>
      </c>
      <c r="Q150" s="64">
        <f>IF($C150="873",$D150,)</f>
        <v>0</v>
      </c>
      <c r="R150" s="64"/>
      <c r="S150" s="64"/>
      <c r="T150" s="64">
        <f t="shared" si="26"/>
        <v>0</v>
      </c>
      <c r="U150" s="64">
        <f>IF($C150="877",$D150,)</f>
        <v>0</v>
      </c>
      <c r="V150" s="64">
        <f>IF($C150="875",$D150,)</f>
        <v>0</v>
      </c>
      <c r="W150" s="64">
        <f>IF($C150="872",$D150,)</f>
        <v>0</v>
      </c>
      <c r="X150" s="64">
        <f>IF($C150="909",$D150,)</f>
        <v>0</v>
      </c>
      <c r="Y150" s="64">
        <f t="shared" si="41"/>
        <v>0</v>
      </c>
      <c r="Z150" s="64"/>
      <c r="AA150" s="64">
        <f t="shared" si="42"/>
        <v>0</v>
      </c>
      <c r="AB150" s="64"/>
      <c r="AC150" s="64"/>
      <c r="AD150" s="4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</row>
    <row r="151" spans="1:54" collapsed="1">
      <c r="A151" s="68" t="s">
        <v>212</v>
      </c>
      <c r="B151" s="49" t="s">
        <v>115</v>
      </c>
      <c r="C151" s="62"/>
      <c r="D151" s="63"/>
      <c r="E151" s="43">
        <f t="shared" si="39"/>
        <v>0</v>
      </c>
      <c r="F151" s="64">
        <f t="shared" ref="F151:Y151" si="45">F152+F153</f>
        <v>0</v>
      </c>
      <c r="G151" s="64">
        <f t="shared" si="45"/>
        <v>0</v>
      </c>
      <c r="H151" s="64">
        <f t="shared" si="45"/>
        <v>0</v>
      </c>
      <c r="I151" s="64">
        <f t="shared" si="45"/>
        <v>0</v>
      </c>
      <c r="J151" s="64">
        <f t="shared" si="45"/>
        <v>0</v>
      </c>
      <c r="K151" s="64">
        <f t="shared" si="45"/>
        <v>0</v>
      </c>
      <c r="L151" s="64">
        <f t="shared" si="45"/>
        <v>0</v>
      </c>
      <c r="M151" s="64">
        <f t="shared" si="45"/>
        <v>0</v>
      </c>
      <c r="N151" s="64">
        <f t="shared" si="45"/>
        <v>0</v>
      </c>
      <c r="O151" s="64">
        <f t="shared" si="45"/>
        <v>0</v>
      </c>
      <c r="P151" s="64">
        <f t="shared" si="45"/>
        <v>0</v>
      </c>
      <c r="Q151" s="64">
        <f t="shared" si="45"/>
        <v>0</v>
      </c>
      <c r="R151" s="64">
        <f t="shared" si="45"/>
        <v>0</v>
      </c>
      <c r="S151" s="64">
        <f t="shared" si="45"/>
        <v>0</v>
      </c>
      <c r="T151" s="64">
        <f t="shared" si="45"/>
        <v>0</v>
      </c>
      <c r="U151" s="64">
        <f t="shared" si="45"/>
        <v>0</v>
      </c>
      <c r="V151" s="64">
        <f t="shared" si="45"/>
        <v>0</v>
      </c>
      <c r="W151" s="64">
        <f t="shared" si="45"/>
        <v>0</v>
      </c>
      <c r="X151" s="64">
        <f t="shared" si="45"/>
        <v>0</v>
      </c>
      <c r="Y151" s="64">
        <f t="shared" si="45"/>
        <v>0</v>
      </c>
      <c r="Z151" s="64"/>
      <c r="AA151" s="64">
        <f t="shared" si="42"/>
        <v>0</v>
      </c>
      <c r="AB151" s="64"/>
      <c r="AC151" s="64"/>
      <c r="AD151" s="4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</row>
    <row r="152" spans="1:54" ht="12.75" customHeight="1" outlineLevel="1">
      <c r="A152" s="65" t="s">
        <v>63</v>
      </c>
      <c r="B152" s="61" t="s">
        <v>79</v>
      </c>
      <c r="C152" s="62" t="s">
        <v>303</v>
      </c>
      <c r="D152" s="63"/>
      <c r="E152" s="43">
        <f t="shared" si="39"/>
        <v>0</v>
      </c>
      <c r="F152" s="64">
        <f>IF($C152="820",$D152,)</f>
        <v>0</v>
      </c>
      <c r="G152" s="64">
        <f t="shared" si="28"/>
        <v>0</v>
      </c>
      <c r="H152" s="64">
        <f>IF($C152="864",$D152,)</f>
        <v>0</v>
      </c>
      <c r="I152" s="64">
        <f>IF($C152="867",$D152,)</f>
        <v>0</v>
      </c>
      <c r="J152" s="64">
        <f>IF($C152="861",$D152,)</f>
        <v>0</v>
      </c>
      <c r="K152" s="64">
        <f>IF($C152="862",$D152,)</f>
        <v>0</v>
      </c>
      <c r="L152" s="64">
        <f>IF($C152="865",$D152,)</f>
        <v>0</v>
      </c>
      <c r="M152" s="64">
        <f>IF($C152="868",$D152,)</f>
        <v>0</v>
      </c>
      <c r="N152" s="64">
        <f>IF($C152="869",$D152,)</f>
        <v>0</v>
      </c>
      <c r="O152" s="64">
        <f>IF($C152="871",$D152,)</f>
        <v>0</v>
      </c>
      <c r="P152" s="64">
        <f>IF($C152="874",$D152,)</f>
        <v>0</v>
      </c>
      <c r="Q152" s="64">
        <f>IF($C152="873",$D152,)</f>
        <v>0</v>
      </c>
      <c r="R152" s="64"/>
      <c r="S152" s="64"/>
      <c r="T152" s="64">
        <f t="shared" ref="T152:T217" si="46">Q152-R152-S152</f>
        <v>0</v>
      </c>
      <c r="U152" s="64">
        <f>IF($C152="877",$D152,)</f>
        <v>0</v>
      </c>
      <c r="V152" s="64">
        <f>IF($C152="875",$D152,)</f>
        <v>0</v>
      </c>
      <c r="W152" s="64">
        <f>IF($C152="872",$D152,)</f>
        <v>0</v>
      </c>
      <c r="X152" s="64">
        <f>IF($C152="909",$D152,)</f>
        <v>0</v>
      </c>
      <c r="Y152" s="64">
        <f>IF(OR($C152="932",$C152="934",$C152="949"),$D152,)</f>
        <v>0</v>
      </c>
      <c r="Z152" s="64"/>
      <c r="AA152" s="64">
        <f t="shared" si="42"/>
        <v>0</v>
      </c>
      <c r="AB152" s="64"/>
      <c r="AC152" s="64"/>
      <c r="AD152" s="4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</row>
    <row r="153" spans="1:54" ht="12.75" customHeight="1" outlineLevel="1">
      <c r="A153" s="65" t="s">
        <v>64</v>
      </c>
      <c r="B153" s="49" t="s">
        <v>116</v>
      </c>
      <c r="C153" s="62" t="s">
        <v>304</v>
      </c>
      <c r="D153" s="63"/>
      <c r="E153" s="43">
        <f t="shared" si="39"/>
        <v>0</v>
      </c>
      <c r="F153" s="64">
        <f>IF($C153="820",$D153,)</f>
        <v>0</v>
      </c>
      <c r="G153" s="64">
        <f t="shared" si="28"/>
        <v>0</v>
      </c>
      <c r="H153" s="64">
        <f>IF($C153="864",$D153,)</f>
        <v>0</v>
      </c>
      <c r="I153" s="64">
        <f>IF($C153="867",$D153,)</f>
        <v>0</v>
      </c>
      <c r="J153" s="64">
        <f>IF($C153="861",$D153,)</f>
        <v>0</v>
      </c>
      <c r="K153" s="64">
        <f>IF($C153="862",$D153,)</f>
        <v>0</v>
      </c>
      <c r="L153" s="64">
        <f>IF($C153="865",$D153,)</f>
        <v>0</v>
      </c>
      <c r="M153" s="64">
        <f>IF($C153="868",$D153,)</f>
        <v>0</v>
      </c>
      <c r="N153" s="64">
        <f>IF($C153="869",$D153,)</f>
        <v>0</v>
      </c>
      <c r="O153" s="64">
        <f>IF($C153="871",$D153,)</f>
        <v>0</v>
      </c>
      <c r="P153" s="64">
        <f>IF($C153="874",$D153,)</f>
        <v>0</v>
      </c>
      <c r="Q153" s="64">
        <f>IF($C153="873",$D153,)</f>
        <v>0</v>
      </c>
      <c r="R153" s="64"/>
      <c r="S153" s="64"/>
      <c r="T153" s="64">
        <f t="shared" si="46"/>
        <v>0</v>
      </c>
      <c r="U153" s="64">
        <f>IF($C153="877",$D153,)</f>
        <v>0</v>
      </c>
      <c r="V153" s="64">
        <f>IF($C153="875",$D153,)</f>
        <v>0</v>
      </c>
      <c r="W153" s="64">
        <f>IF($C153="872",$D153,)</f>
        <v>0</v>
      </c>
      <c r="X153" s="64">
        <f>IF($C153="909",$D153,)</f>
        <v>0</v>
      </c>
      <c r="Y153" s="64">
        <f>IF(OR($C153="932",$C153="934",$C153="949"),$D153,)</f>
        <v>0</v>
      </c>
      <c r="Z153" s="64"/>
      <c r="AA153" s="64">
        <f t="shared" si="42"/>
        <v>0</v>
      </c>
      <c r="AB153" s="64"/>
      <c r="AC153" s="64"/>
      <c r="AD153" s="4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</row>
    <row r="154" spans="1:54">
      <c r="A154" s="66" t="s">
        <v>213</v>
      </c>
      <c r="B154" s="49" t="s">
        <v>117</v>
      </c>
      <c r="C154" s="69"/>
      <c r="D154" s="63"/>
      <c r="E154" s="43">
        <f t="shared" si="39"/>
        <v>0</v>
      </c>
      <c r="F154" s="64">
        <f t="shared" ref="F154:Y154" si="47">F155+F156+F157</f>
        <v>0</v>
      </c>
      <c r="G154" s="64">
        <f>G155+G156+G157</f>
        <v>0</v>
      </c>
      <c r="H154" s="64">
        <f t="shared" si="47"/>
        <v>0</v>
      </c>
      <c r="I154" s="64">
        <f t="shared" si="47"/>
        <v>0</v>
      </c>
      <c r="J154" s="64">
        <f t="shared" si="47"/>
        <v>0</v>
      </c>
      <c r="K154" s="64">
        <f t="shared" si="47"/>
        <v>0</v>
      </c>
      <c r="L154" s="64">
        <f t="shared" si="47"/>
        <v>0</v>
      </c>
      <c r="M154" s="64">
        <f t="shared" si="47"/>
        <v>0</v>
      </c>
      <c r="N154" s="64">
        <f t="shared" si="47"/>
        <v>0</v>
      </c>
      <c r="O154" s="64">
        <f t="shared" si="47"/>
        <v>0</v>
      </c>
      <c r="P154" s="64">
        <f t="shared" si="47"/>
        <v>0</v>
      </c>
      <c r="Q154" s="64">
        <f t="shared" si="47"/>
        <v>0</v>
      </c>
      <c r="R154" s="64">
        <f t="shared" si="47"/>
        <v>0</v>
      </c>
      <c r="S154" s="64">
        <f t="shared" si="47"/>
        <v>0</v>
      </c>
      <c r="T154" s="64">
        <f t="shared" si="47"/>
        <v>0</v>
      </c>
      <c r="U154" s="64">
        <f t="shared" si="47"/>
        <v>0</v>
      </c>
      <c r="V154" s="64">
        <f t="shared" si="47"/>
        <v>0</v>
      </c>
      <c r="W154" s="64">
        <f t="shared" si="47"/>
        <v>0</v>
      </c>
      <c r="X154" s="64">
        <f t="shared" si="47"/>
        <v>0</v>
      </c>
      <c r="Y154" s="64">
        <f t="shared" si="47"/>
        <v>0</v>
      </c>
      <c r="Z154" s="64"/>
      <c r="AA154" s="64">
        <f t="shared" si="42"/>
        <v>0</v>
      </c>
      <c r="AB154" s="64"/>
      <c r="AC154" s="64"/>
      <c r="AD154" s="4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</row>
    <row r="155" spans="1:54" ht="12.75" customHeight="1" outlineLevel="1">
      <c r="A155" s="70" t="s">
        <v>63</v>
      </c>
      <c r="B155" s="49" t="s">
        <v>79</v>
      </c>
      <c r="C155" s="62" t="s">
        <v>303</v>
      </c>
      <c r="D155" s="63"/>
      <c r="E155" s="43">
        <f t="shared" si="39"/>
        <v>0</v>
      </c>
      <c r="F155" s="64">
        <f>IF($C155="820",$D155,)</f>
        <v>0</v>
      </c>
      <c r="G155" s="64">
        <f t="shared" si="28"/>
        <v>0</v>
      </c>
      <c r="H155" s="64">
        <f>IF($C155="864",$D155,)</f>
        <v>0</v>
      </c>
      <c r="I155" s="64">
        <f>IF($C155="867",$D155,)</f>
        <v>0</v>
      </c>
      <c r="J155" s="64">
        <f>IF($C155="861",$D155,)</f>
        <v>0</v>
      </c>
      <c r="K155" s="64">
        <f>IF($C155="862",$D155,)</f>
        <v>0</v>
      </c>
      <c r="L155" s="64">
        <f>IF($C155="865",$D155,)</f>
        <v>0</v>
      </c>
      <c r="M155" s="64">
        <f>IF($C155="868",$D155,)</f>
        <v>0</v>
      </c>
      <c r="N155" s="64">
        <f>IF($C155="869",$D155,)</f>
        <v>0</v>
      </c>
      <c r="O155" s="64">
        <f>IF($C155="871",$D155,)</f>
        <v>0</v>
      </c>
      <c r="P155" s="64">
        <f>IF($C155="874",$D155,)</f>
        <v>0</v>
      </c>
      <c r="Q155" s="64">
        <f>IF($C155="873",$D155,)</f>
        <v>0</v>
      </c>
      <c r="R155" s="64"/>
      <c r="S155" s="64"/>
      <c r="T155" s="64">
        <f t="shared" si="46"/>
        <v>0</v>
      </c>
      <c r="U155" s="64">
        <f>IF($C155="877",$D155,)</f>
        <v>0</v>
      </c>
      <c r="V155" s="64">
        <f>IF($C155="875",$D155,)</f>
        <v>0</v>
      </c>
      <c r="W155" s="64">
        <f>IF($C155="872",$D155,)</f>
        <v>0</v>
      </c>
      <c r="X155" s="64">
        <f>IF($C155="909",$D155,)</f>
        <v>0</v>
      </c>
      <c r="Y155" s="64">
        <f t="shared" ref="Y155:Y163" si="48">IF(OR($C155="932",$C155="934",$C155="949"),$D155,)</f>
        <v>0</v>
      </c>
      <c r="Z155" s="64"/>
      <c r="AA155" s="64">
        <f t="shared" si="42"/>
        <v>0</v>
      </c>
      <c r="AB155" s="64"/>
      <c r="AC155" s="64"/>
      <c r="AD155" s="4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</row>
    <row r="156" spans="1:54" ht="12.75" customHeight="1" outlineLevel="1">
      <c r="A156" s="70" t="s">
        <v>64</v>
      </c>
      <c r="B156" s="49" t="s">
        <v>118</v>
      </c>
      <c r="C156" s="62" t="s">
        <v>304</v>
      </c>
      <c r="D156" s="63"/>
      <c r="E156" s="43">
        <f t="shared" si="39"/>
        <v>0</v>
      </c>
      <c r="F156" s="64">
        <f>IF($C156="820",$D156,)</f>
        <v>0</v>
      </c>
      <c r="G156" s="64">
        <f t="shared" si="28"/>
        <v>0</v>
      </c>
      <c r="H156" s="64">
        <f>IF($C156="864",$D156,)</f>
        <v>0</v>
      </c>
      <c r="I156" s="64">
        <f>IF($C156="867",$D156,)</f>
        <v>0</v>
      </c>
      <c r="J156" s="64">
        <f>IF($C156="861",$D156,)</f>
        <v>0</v>
      </c>
      <c r="K156" s="64">
        <f>IF($C156="862",$D156,)</f>
        <v>0</v>
      </c>
      <c r="L156" s="64">
        <f>IF($C156="865",$D156,)</f>
        <v>0</v>
      </c>
      <c r="M156" s="64">
        <f>IF($C156="868",$D156,)</f>
        <v>0</v>
      </c>
      <c r="N156" s="64">
        <f>IF($C156="869",$D156,)</f>
        <v>0</v>
      </c>
      <c r="O156" s="64">
        <f>IF($C156="871",$D156,)</f>
        <v>0</v>
      </c>
      <c r="P156" s="64">
        <f>IF($C156="874",$D156,)</f>
        <v>0</v>
      </c>
      <c r="Q156" s="64">
        <f>IF($C156="873",$D156,)</f>
        <v>0</v>
      </c>
      <c r="R156" s="64"/>
      <c r="S156" s="64"/>
      <c r="T156" s="64">
        <f t="shared" si="46"/>
        <v>0</v>
      </c>
      <c r="U156" s="64">
        <f>IF($C156="877",$D156,)</f>
        <v>0</v>
      </c>
      <c r="V156" s="64">
        <f>IF($C156="875",$D156,)</f>
        <v>0</v>
      </c>
      <c r="W156" s="64">
        <f>IF($C156="872",$D156,)</f>
        <v>0</v>
      </c>
      <c r="X156" s="64">
        <f>IF($C156="909",$D156,)</f>
        <v>0</v>
      </c>
      <c r="Y156" s="64">
        <f t="shared" si="48"/>
        <v>0</v>
      </c>
      <c r="Z156" s="64"/>
      <c r="AA156" s="64">
        <f t="shared" si="42"/>
        <v>0</v>
      </c>
      <c r="AB156" s="64"/>
      <c r="AC156" s="64"/>
      <c r="AD156" s="4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</row>
    <row r="157" spans="1:54" ht="12.75" customHeight="1" outlineLevel="1">
      <c r="A157" s="70" t="s">
        <v>65</v>
      </c>
      <c r="B157" s="49" t="s">
        <v>119</v>
      </c>
      <c r="C157" s="62" t="s">
        <v>305</v>
      </c>
      <c r="D157" s="63"/>
      <c r="E157" s="43">
        <f t="shared" si="39"/>
        <v>0</v>
      </c>
      <c r="F157" s="64">
        <f>IF($C157="820",$D157,)</f>
        <v>0</v>
      </c>
      <c r="G157" s="64">
        <f t="shared" si="28"/>
        <v>0</v>
      </c>
      <c r="H157" s="64">
        <f>IF($C157="864",$D157,)</f>
        <v>0</v>
      </c>
      <c r="I157" s="64">
        <f>IF($C157="867",$D157,)</f>
        <v>0</v>
      </c>
      <c r="J157" s="64">
        <f>IF($C157="861",$D157,)</f>
        <v>0</v>
      </c>
      <c r="K157" s="64">
        <f>IF($C157="862",$D157,)</f>
        <v>0</v>
      </c>
      <c r="L157" s="64">
        <f>IF($C157="865",$D157,)</f>
        <v>0</v>
      </c>
      <c r="M157" s="64">
        <f>IF($C157="868",$D157,)</f>
        <v>0</v>
      </c>
      <c r="N157" s="64">
        <f>IF($C157="869",$D157,)</f>
        <v>0</v>
      </c>
      <c r="O157" s="64">
        <f>IF($C157="871",$D157,)</f>
        <v>0</v>
      </c>
      <c r="P157" s="64">
        <f>IF($C157="874",$D157,)</f>
        <v>0</v>
      </c>
      <c r="Q157" s="64">
        <f>IF($C157="873",$D157,)</f>
        <v>0</v>
      </c>
      <c r="R157" s="64"/>
      <c r="S157" s="64"/>
      <c r="T157" s="64">
        <f t="shared" si="46"/>
        <v>0</v>
      </c>
      <c r="U157" s="64">
        <f>IF($C157="877",$D157,)</f>
        <v>0</v>
      </c>
      <c r="V157" s="64">
        <f>IF($C157="875",$D157,)</f>
        <v>0</v>
      </c>
      <c r="W157" s="64">
        <f>IF($C157="872",$D157,)</f>
        <v>0</v>
      </c>
      <c r="X157" s="64">
        <f>IF($C157="909",$D157,)</f>
        <v>0</v>
      </c>
      <c r="Y157" s="64">
        <f t="shared" si="48"/>
        <v>0</v>
      </c>
      <c r="Z157" s="64"/>
      <c r="AA157" s="64">
        <f t="shared" si="42"/>
        <v>0</v>
      </c>
      <c r="AB157" s="64"/>
      <c r="AC157" s="64"/>
      <c r="AD157" s="4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</row>
    <row r="158" spans="1:54">
      <c r="A158" s="73">
        <v>16</v>
      </c>
      <c r="B158" s="49" t="s">
        <v>120</v>
      </c>
      <c r="C158" s="62"/>
      <c r="D158" s="63"/>
      <c r="E158" s="43">
        <f t="shared" si="39"/>
        <v>0</v>
      </c>
      <c r="F158" s="64">
        <f>F159+F160+F161</f>
        <v>0</v>
      </c>
      <c r="G158" s="64">
        <f t="shared" si="28"/>
        <v>0</v>
      </c>
      <c r="H158" s="64">
        <f>H159+H160+H161</f>
        <v>0</v>
      </c>
      <c r="I158" s="64">
        <f t="shared" ref="I158:Q158" si="49">I159+I160+I161</f>
        <v>0</v>
      </c>
      <c r="J158" s="64">
        <f t="shared" si="49"/>
        <v>0</v>
      </c>
      <c r="K158" s="64">
        <f t="shared" si="49"/>
        <v>0</v>
      </c>
      <c r="L158" s="64">
        <f t="shared" si="49"/>
        <v>0</v>
      </c>
      <c r="M158" s="64">
        <f t="shared" si="49"/>
        <v>0</v>
      </c>
      <c r="N158" s="64">
        <f t="shared" si="49"/>
        <v>0</v>
      </c>
      <c r="O158" s="64">
        <f t="shared" si="49"/>
        <v>0</v>
      </c>
      <c r="P158" s="64">
        <f t="shared" si="49"/>
        <v>0</v>
      </c>
      <c r="Q158" s="64">
        <f t="shared" si="49"/>
        <v>0</v>
      </c>
      <c r="R158" s="64"/>
      <c r="S158" s="64"/>
      <c r="T158" s="64">
        <f t="shared" si="46"/>
        <v>0</v>
      </c>
      <c r="U158" s="64">
        <f>U159+U160+U161</f>
        <v>0</v>
      </c>
      <c r="V158" s="64">
        <f>V159+V160+V161</f>
        <v>0</v>
      </c>
      <c r="W158" s="64">
        <f>W159+W160+W161</f>
        <v>0</v>
      </c>
      <c r="X158" s="64">
        <f>X159+X160+X161</f>
        <v>0</v>
      </c>
      <c r="Y158" s="64">
        <f t="shared" si="48"/>
        <v>0</v>
      </c>
      <c r="Z158" s="64"/>
      <c r="AA158" s="64">
        <f t="shared" si="42"/>
        <v>0</v>
      </c>
      <c r="AB158" s="64"/>
      <c r="AC158" s="64"/>
      <c r="AD158" s="4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</row>
    <row r="159" spans="1:54" ht="12.75" hidden="1" customHeight="1" outlineLevel="1">
      <c r="A159" s="70" t="s">
        <v>63</v>
      </c>
      <c r="B159" s="49" t="s">
        <v>79</v>
      </c>
      <c r="C159" s="62" t="s">
        <v>303</v>
      </c>
      <c r="D159" s="63"/>
      <c r="E159" s="43">
        <f t="shared" si="39"/>
        <v>0</v>
      </c>
      <c r="F159" s="64">
        <f>IF($C159="820",$D159,)</f>
        <v>0</v>
      </c>
      <c r="G159" s="64">
        <f t="shared" si="28"/>
        <v>0</v>
      </c>
      <c r="H159" s="64">
        <f>IF($C159="864",$D159,)</f>
        <v>0</v>
      </c>
      <c r="I159" s="64">
        <f>IF($C159="867",$D159,)</f>
        <v>0</v>
      </c>
      <c r="J159" s="64">
        <f>IF($C159="861",$D159,)</f>
        <v>0</v>
      </c>
      <c r="K159" s="64">
        <f>IF($C159="862",$D159,)</f>
        <v>0</v>
      </c>
      <c r="L159" s="64">
        <f>IF($C159="865",$D159,)</f>
        <v>0</v>
      </c>
      <c r="M159" s="64">
        <f>IF($C159="868",$D159,)</f>
        <v>0</v>
      </c>
      <c r="N159" s="64">
        <f>IF($C159="869",$D159,)</f>
        <v>0</v>
      </c>
      <c r="O159" s="64">
        <f>IF($C159="871",$D159,)</f>
        <v>0</v>
      </c>
      <c r="P159" s="64">
        <f>IF($C159="874",$D159,)</f>
        <v>0</v>
      </c>
      <c r="Q159" s="64">
        <f>IF($C159="873",$D159,)</f>
        <v>0</v>
      </c>
      <c r="R159" s="64"/>
      <c r="S159" s="64"/>
      <c r="T159" s="64">
        <f t="shared" si="46"/>
        <v>0</v>
      </c>
      <c r="U159" s="64">
        <f>IF($C159="877",$D159,)</f>
        <v>0</v>
      </c>
      <c r="V159" s="64">
        <f>IF($C159="875",$D159,)</f>
        <v>0</v>
      </c>
      <c r="W159" s="64">
        <f>IF($C159="872",$D159,)</f>
        <v>0</v>
      </c>
      <c r="X159" s="64">
        <f>IF($C159="909",$D159,)</f>
        <v>0</v>
      </c>
      <c r="Y159" s="64">
        <f t="shared" si="48"/>
        <v>0</v>
      </c>
      <c r="Z159" s="64"/>
      <c r="AA159" s="64">
        <f t="shared" si="42"/>
        <v>0</v>
      </c>
      <c r="AB159" s="64"/>
      <c r="AC159" s="64"/>
      <c r="AD159" s="4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</row>
    <row r="160" spans="1:54" ht="12.75" hidden="1" customHeight="1" outlineLevel="1">
      <c r="A160" s="70" t="s">
        <v>64</v>
      </c>
      <c r="B160" s="49" t="s">
        <v>116</v>
      </c>
      <c r="C160" s="62" t="s">
        <v>304</v>
      </c>
      <c r="D160" s="63"/>
      <c r="E160" s="43">
        <f t="shared" si="39"/>
        <v>0</v>
      </c>
      <c r="F160" s="64">
        <f>IF($C160="820",$D160,)</f>
        <v>0</v>
      </c>
      <c r="G160" s="64">
        <f t="shared" si="28"/>
        <v>0</v>
      </c>
      <c r="H160" s="64">
        <f>IF($C160="864",$D160,)</f>
        <v>0</v>
      </c>
      <c r="I160" s="64">
        <f>IF($C160="867",$D160,)</f>
        <v>0</v>
      </c>
      <c r="J160" s="64">
        <f>IF($C160="861",$D160,)</f>
        <v>0</v>
      </c>
      <c r="K160" s="64">
        <f>IF($C160="862",$D160,)</f>
        <v>0</v>
      </c>
      <c r="L160" s="64">
        <f>IF($C160="865",$D160,)</f>
        <v>0</v>
      </c>
      <c r="M160" s="64">
        <f>IF($C160="868",$D160,)</f>
        <v>0</v>
      </c>
      <c r="N160" s="64">
        <f>IF($C160="869",$D160,)</f>
        <v>0</v>
      </c>
      <c r="O160" s="64">
        <f>IF($C160="871",$D160,)</f>
        <v>0</v>
      </c>
      <c r="P160" s="64">
        <f>IF($C160="874",$D160,)</f>
        <v>0</v>
      </c>
      <c r="Q160" s="64">
        <f>IF($C160="873",$D160,)</f>
        <v>0</v>
      </c>
      <c r="R160" s="64"/>
      <c r="S160" s="64"/>
      <c r="T160" s="64">
        <f t="shared" si="46"/>
        <v>0</v>
      </c>
      <c r="U160" s="64">
        <f>IF($C160="877",$D160,)</f>
        <v>0</v>
      </c>
      <c r="V160" s="64">
        <f>IF($C160="875",$D160,)</f>
        <v>0</v>
      </c>
      <c r="W160" s="64">
        <f>IF($C160="872",$D160,)</f>
        <v>0</v>
      </c>
      <c r="X160" s="64">
        <f>IF($C160="909",$D160,)</f>
        <v>0</v>
      </c>
      <c r="Y160" s="64">
        <f t="shared" si="48"/>
        <v>0</v>
      </c>
      <c r="Z160" s="64"/>
      <c r="AA160" s="64">
        <f t="shared" si="42"/>
        <v>0</v>
      </c>
      <c r="AB160" s="64"/>
      <c r="AC160" s="64"/>
      <c r="AD160" s="4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</row>
    <row r="161" spans="1:54" ht="12.75" hidden="1" customHeight="1" outlineLevel="1">
      <c r="A161" s="70"/>
      <c r="B161" s="49"/>
      <c r="C161" s="62"/>
      <c r="D161" s="63"/>
      <c r="E161" s="43">
        <f t="shared" si="39"/>
        <v>0</v>
      </c>
      <c r="F161" s="64">
        <f>IF($C161="820",$D161,)</f>
        <v>0</v>
      </c>
      <c r="G161" s="64">
        <f t="shared" si="28"/>
        <v>0</v>
      </c>
      <c r="H161" s="64">
        <f>IF($C161="864",$D161,)</f>
        <v>0</v>
      </c>
      <c r="I161" s="64">
        <f>IF($C161="867",$D161,)</f>
        <v>0</v>
      </c>
      <c r="J161" s="64">
        <f>IF($C161="861",$D161,)</f>
        <v>0</v>
      </c>
      <c r="K161" s="64">
        <f>IF($C161="862",$D161,)</f>
        <v>0</v>
      </c>
      <c r="L161" s="64">
        <f>IF($C161="865",$D161,)</f>
        <v>0</v>
      </c>
      <c r="M161" s="64">
        <f>IF($C161="868",$D161,)</f>
        <v>0</v>
      </c>
      <c r="N161" s="64">
        <f>IF($C161="869",$D161,)</f>
        <v>0</v>
      </c>
      <c r="O161" s="64">
        <f>IF($C161="871",$D161,)</f>
        <v>0</v>
      </c>
      <c r="P161" s="64">
        <f>IF($C161="874",$D161,)</f>
        <v>0</v>
      </c>
      <c r="Q161" s="64">
        <f>IF($C161="873",$D161,)</f>
        <v>0</v>
      </c>
      <c r="R161" s="64"/>
      <c r="S161" s="64"/>
      <c r="T161" s="64">
        <f t="shared" si="46"/>
        <v>0</v>
      </c>
      <c r="U161" s="64">
        <f>IF($C161="877",$D161,)</f>
        <v>0</v>
      </c>
      <c r="V161" s="64">
        <f>IF($C161="875",$D161,)</f>
        <v>0</v>
      </c>
      <c r="W161" s="64">
        <f>IF($C161="872",$D161,)</f>
        <v>0</v>
      </c>
      <c r="X161" s="64">
        <f>IF($C161="909",$D161,)</f>
        <v>0</v>
      </c>
      <c r="Y161" s="64">
        <f t="shared" si="48"/>
        <v>0</v>
      </c>
      <c r="Z161" s="64"/>
      <c r="AA161" s="64">
        <f t="shared" si="42"/>
        <v>0</v>
      </c>
      <c r="AB161" s="64"/>
      <c r="AC161" s="64"/>
      <c r="AD161" s="4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</row>
    <row r="162" spans="1:54" ht="12.75" hidden="1" customHeight="1" outlineLevel="1">
      <c r="A162" s="73"/>
      <c r="B162" s="49"/>
      <c r="C162" s="62"/>
      <c r="D162" s="63"/>
      <c r="E162" s="43">
        <f t="shared" si="39"/>
        <v>0</v>
      </c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4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</row>
    <row r="163" spans="1:54" collapsed="1">
      <c r="A163" s="73">
        <v>17</v>
      </c>
      <c r="B163" s="49" t="s">
        <v>121</v>
      </c>
      <c r="C163" s="71" t="s">
        <v>303</v>
      </c>
      <c r="D163" s="63"/>
      <c r="E163" s="43">
        <f t="shared" si="39"/>
        <v>0</v>
      </c>
      <c r="F163" s="64">
        <f>IF($C163="820",$D163,)</f>
        <v>0</v>
      </c>
      <c r="G163" s="64">
        <f>H163+I163+J163+K163+L163+M163+N163+O163+P163+Q163+U163+V163+W163+X163</f>
        <v>0</v>
      </c>
      <c r="H163" s="64">
        <f>IF($C163="864",$D163,)</f>
        <v>0</v>
      </c>
      <c r="I163" s="64">
        <f>IF($C163="867",$D163,)</f>
        <v>0</v>
      </c>
      <c r="J163" s="64">
        <f>IF($C163="861",$D163,)</f>
        <v>0</v>
      </c>
      <c r="K163" s="64">
        <f>IF($C163="862",$D163,)</f>
        <v>0</v>
      </c>
      <c r="L163" s="64">
        <f>IF($C163="865",$D163,)</f>
        <v>0</v>
      </c>
      <c r="M163" s="64">
        <f>IF($C163="868",$D163,)</f>
        <v>0</v>
      </c>
      <c r="N163" s="64">
        <f>IF($C163="869",$D163,)</f>
        <v>0</v>
      </c>
      <c r="O163" s="64">
        <f>IF($C163="871",$D163,)</f>
        <v>0</v>
      </c>
      <c r="P163" s="64">
        <f>IF($C163="874",$D163,)</f>
        <v>0</v>
      </c>
      <c r="Q163" s="64">
        <f>IF($C163="873",$D163,)</f>
        <v>0</v>
      </c>
      <c r="R163" s="64"/>
      <c r="S163" s="64"/>
      <c r="T163" s="64">
        <f>Q163-R163-S163</f>
        <v>0</v>
      </c>
      <c r="U163" s="64">
        <f>IF($C163="877",$D163,)</f>
        <v>0</v>
      </c>
      <c r="V163" s="64">
        <f>IF($C163="875",$D163,)</f>
        <v>0</v>
      </c>
      <c r="W163" s="64">
        <f>IF($C163="872",$D163,)</f>
        <v>0</v>
      </c>
      <c r="X163" s="64">
        <f>IF($C163="909",$D163,)</f>
        <v>0</v>
      </c>
      <c r="Y163" s="64">
        <f t="shared" si="48"/>
        <v>0</v>
      </c>
      <c r="Z163" s="64"/>
      <c r="AA163" s="64">
        <f t="shared" si="42"/>
        <v>0</v>
      </c>
      <c r="AB163" s="64"/>
      <c r="AC163" s="64"/>
      <c r="AD163" s="4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</row>
    <row r="164" spans="1:54" ht="12.75" hidden="1" customHeight="1" outlineLevel="1">
      <c r="A164" s="73"/>
      <c r="B164" s="49"/>
      <c r="C164" s="62"/>
      <c r="D164" s="63"/>
      <c r="E164" s="43">
        <f t="shared" si="39"/>
        <v>0</v>
      </c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4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</row>
    <row r="165" spans="1:54" ht="12.75" hidden="1" customHeight="1" outlineLevel="1">
      <c r="A165" s="73"/>
      <c r="B165" s="49"/>
      <c r="C165" s="62"/>
      <c r="D165" s="63"/>
      <c r="E165" s="43">
        <f t="shared" si="39"/>
        <v>0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4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</row>
    <row r="166" spans="1:54" ht="12.75" hidden="1" customHeight="1" outlineLevel="1">
      <c r="A166" s="73"/>
      <c r="B166" s="49"/>
      <c r="C166" s="62"/>
      <c r="D166" s="63"/>
      <c r="E166" s="43">
        <f t="shared" si="39"/>
        <v>0</v>
      </c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4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</row>
    <row r="167" spans="1:54" collapsed="1">
      <c r="A167" s="73">
        <v>18</v>
      </c>
      <c r="B167" s="49" t="s">
        <v>122</v>
      </c>
      <c r="C167" s="62" t="s">
        <v>304</v>
      </c>
      <c r="D167" s="63"/>
      <c r="E167" s="43">
        <f t="shared" si="39"/>
        <v>0</v>
      </c>
      <c r="F167" s="64">
        <f t="shared" ref="F167:F171" si="50">IF($C167="820",$D167,)</f>
        <v>0</v>
      </c>
      <c r="G167" s="64">
        <f t="shared" si="28"/>
        <v>0</v>
      </c>
      <c r="H167" s="64">
        <f t="shared" ref="H167:H171" si="51">IF($C167="864",$D167,)</f>
        <v>0</v>
      </c>
      <c r="I167" s="64">
        <f t="shared" ref="I167:I171" si="52">IF($C167="867",$D167,)</f>
        <v>0</v>
      </c>
      <c r="J167" s="64">
        <f t="shared" ref="J167:J171" si="53">IF($C167="861",$D167,)</f>
        <v>0</v>
      </c>
      <c r="K167" s="64">
        <f t="shared" ref="K167:K171" si="54">IF($C167="862",$D167,)</f>
        <v>0</v>
      </c>
      <c r="L167" s="64">
        <f t="shared" ref="L167:L171" si="55">IF($C167="865",$D167,)</f>
        <v>0</v>
      </c>
      <c r="M167" s="64">
        <f t="shared" ref="M167:M171" si="56">IF($C167="868",$D167,)</f>
        <v>0</v>
      </c>
      <c r="N167" s="64">
        <f t="shared" ref="N167:N171" si="57">IF($C167="869",$D167,)</f>
        <v>0</v>
      </c>
      <c r="O167" s="64">
        <f t="shared" ref="O167:O171" si="58">IF($C167="871",$D167,)</f>
        <v>0</v>
      </c>
      <c r="P167" s="64">
        <f t="shared" ref="P167:P171" si="59">IF($C167="874",$D167,)</f>
        <v>0</v>
      </c>
      <c r="Q167" s="64">
        <f t="shared" ref="Q167:Q171" si="60">IF($C167="873",$D167,)</f>
        <v>0</v>
      </c>
      <c r="R167" s="64"/>
      <c r="S167" s="64"/>
      <c r="T167" s="64">
        <f t="shared" si="46"/>
        <v>0</v>
      </c>
      <c r="U167" s="64">
        <f t="shared" ref="U167:U171" si="61">IF($C167="877",$D167,)</f>
        <v>0</v>
      </c>
      <c r="V167" s="64"/>
      <c r="W167" s="64"/>
      <c r="X167" s="64"/>
      <c r="Y167" s="64">
        <f t="shared" ref="Y167:Y180" si="62">IF(OR($C167="932",$C167="934",$C167="949"),$D167,)</f>
        <v>0</v>
      </c>
      <c r="Z167" s="64"/>
      <c r="AA167" s="64">
        <f t="shared" si="42"/>
        <v>0</v>
      </c>
      <c r="AB167" s="64"/>
      <c r="AC167" s="64"/>
      <c r="AD167" s="4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</row>
    <row r="168" spans="1:54" ht="25.5">
      <c r="A168" s="73">
        <v>19</v>
      </c>
      <c r="B168" s="49" t="s">
        <v>123</v>
      </c>
      <c r="C168" s="62" t="s">
        <v>306</v>
      </c>
      <c r="D168" s="63"/>
      <c r="E168" s="43">
        <f t="shared" si="39"/>
        <v>0</v>
      </c>
      <c r="F168" s="64">
        <f t="shared" si="50"/>
        <v>0</v>
      </c>
      <c r="G168" s="64">
        <f>H168+I168+J168+K168+L168+M168+N168+O168+P168+Q168+U168+V168+W168+X168</f>
        <v>0</v>
      </c>
      <c r="H168" s="64">
        <f t="shared" si="51"/>
        <v>0</v>
      </c>
      <c r="I168" s="64">
        <f t="shared" si="52"/>
        <v>0</v>
      </c>
      <c r="J168" s="64">
        <f t="shared" si="53"/>
        <v>0</v>
      </c>
      <c r="K168" s="64">
        <f t="shared" si="54"/>
        <v>0</v>
      </c>
      <c r="L168" s="64">
        <f t="shared" si="55"/>
        <v>0</v>
      </c>
      <c r="M168" s="64">
        <f t="shared" si="56"/>
        <v>0</v>
      </c>
      <c r="N168" s="64">
        <f t="shared" si="57"/>
        <v>0</v>
      </c>
      <c r="O168" s="64">
        <f t="shared" si="58"/>
        <v>0</v>
      </c>
      <c r="P168" s="64">
        <f t="shared" si="59"/>
        <v>0</v>
      </c>
      <c r="Q168" s="64">
        <f t="shared" si="60"/>
        <v>0</v>
      </c>
      <c r="R168" s="64"/>
      <c r="S168" s="64"/>
      <c r="T168" s="64">
        <f>Q168-R168-S168</f>
        <v>0</v>
      </c>
      <c r="U168" s="64">
        <f t="shared" si="61"/>
        <v>0</v>
      </c>
      <c r="V168" s="64">
        <f>IF($C168="875",$D168,)</f>
        <v>0</v>
      </c>
      <c r="W168" s="64">
        <f>IF($C168="872",$D168,)</f>
        <v>0</v>
      </c>
      <c r="X168" s="64">
        <f>IF($C168="909",$D168,)</f>
        <v>0</v>
      </c>
      <c r="Y168" s="64">
        <f t="shared" si="62"/>
        <v>0</v>
      </c>
      <c r="Z168" s="64"/>
      <c r="AA168" s="64">
        <f t="shared" si="42"/>
        <v>0</v>
      </c>
      <c r="AB168" s="64"/>
      <c r="AC168" s="64"/>
      <c r="AD168" s="4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</row>
    <row r="169" spans="1:54">
      <c r="A169" s="73">
        <v>20</v>
      </c>
      <c r="B169" s="49" t="s">
        <v>124</v>
      </c>
      <c r="C169" s="62" t="s">
        <v>306</v>
      </c>
      <c r="D169" s="63"/>
      <c r="E169" s="43">
        <f t="shared" si="39"/>
        <v>0</v>
      </c>
      <c r="F169" s="64">
        <f t="shared" si="50"/>
        <v>0</v>
      </c>
      <c r="G169" s="64">
        <f t="shared" ref="G169:G234" si="63">H169+I169+J169+K169+L169+M169+N169+O169+P169+Q169+U169+V169+W169+X169</f>
        <v>0</v>
      </c>
      <c r="H169" s="64">
        <f t="shared" si="51"/>
        <v>0</v>
      </c>
      <c r="I169" s="64">
        <f t="shared" si="52"/>
        <v>0</v>
      </c>
      <c r="J169" s="64">
        <f t="shared" si="53"/>
        <v>0</v>
      </c>
      <c r="K169" s="64">
        <f t="shared" si="54"/>
        <v>0</v>
      </c>
      <c r="L169" s="64">
        <f t="shared" si="55"/>
        <v>0</v>
      </c>
      <c r="M169" s="64">
        <f t="shared" si="56"/>
        <v>0</v>
      </c>
      <c r="N169" s="64">
        <f t="shared" si="57"/>
        <v>0</v>
      </c>
      <c r="O169" s="64">
        <f t="shared" si="58"/>
        <v>0</v>
      </c>
      <c r="P169" s="64">
        <f t="shared" si="59"/>
        <v>0</v>
      </c>
      <c r="Q169" s="64">
        <f t="shared" si="60"/>
        <v>0</v>
      </c>
      <c r="R169" s="64"/>
      <c r="S169" s="64"/>
      <c r="T169" s="64">
        <f t="shared" si="46"/>
        <v>0</v>
      </c>
      <c r="U169" s="64">
        <f t="shared" si="61"/>
        <v>0</v>
      </c>
      <c r="V169" s="64">
        <f>IF($C169="875",$D169,)</f>
        <v>0</v>
      </c>
      <c r="W169" s="64">
        <f>IF($C169="872",$D169,)</f>
        <v>0</v>
      </c>
      <c r="X169" s="64">
        <f>IF($C169="909",$D169,)</f>
        <v>0</v>
      </c>
      <c r="Y169" s="64">
        <f t="shared" si="62"/>
        <v>0</v>
      </c>
      <c r="Z169" s="64"/>
      <c r="AA169" s="64">
        <f t="shared" si="42"/>
        <v>0</v>
      </c>
      <c r="AB169" s="64"/>
      <c r="AC169" s="64"/>
      <c r="AD169" s="4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</row>
    <row r="170" spans="1:54">
      <c r="A170" s="73">
        <v>21</v>
      </c>
      <c r="B170" s="49" t="s">
        <v>125</v>
      </c>
      <c r="C170" s="62" t="s">
        <v>312</v>
      </c>
      <c r="D170" s="63"/>
      <c r="E170" s="43">
        <f t="shared" si="39"/>
        <v>0</v>
      </c>
      <c r="F170" s="64">
        <f t="shared" si="50"/>
        <v>0</v>
      </c>
      <c r="G170" s="64">
        <f t="shared" si="63"/>
        <v>0</v>
      </c>
      <c r="H170" s="64">
        <f t="shared" si="51"/>
        <v>0</v>
      </c>
      <c r="I170" s="64">
        <f t="shared" si="52"/>
        <v>0</v>
      </c>
      <c r="J170" s="64">
        <f t="shared" si="53"/>
        <v>0</v>
      </c>
      <c r="K170" s="64">
        <f t="shared" si="54"/>
        <v>0</v>
      </c>
      <c r="L170" s="64">
        <f t="shared" si="55"/>
        <v>0</v>
      </c>
      <c r="M170" s="64">
        <f t="shared" si="56"/>
        <v>0</v>
      </c>
      <c r="N170" s="64">
        <f t="shared" si="57"/>
        <v>0</v>
      </c>
      <c r="O170" s="64">
        <f t="shared" si="58"/>
        <v>0</v>
      </c>
      <c r="P170" s="64">
        <f t="shared" si="59"/>
        <v>0</v>
      </c>
      <c r="Q170" s="64">
        <f t="shared" si="60"/>
        <v>0</v>
      </c>
      <c r="R170" s="64"/>
      <c r="S170" s="64"/>
      <c r="T170" s="64">
        <f t="shared" si="46"/>
        <v>0</v>
      </c>
      <c r="U170" s="64">
        <f t="shared" si="61"/>
        <v>0</v>
      </c>
      <c r="V170" s="64">
        <f>IF($C170="875",$D170,)</f>
        <v>0</v>
      </c>
      <c r="W170" s="64">
        <f>IF($C170="872",$D170,)</f>
        <v>0</v>
      </c>
      <c r="X170" s="64">
        <f>IF($C170="909",$D170,)</f>
        <v>0</v>
      </c>
      <c r="Y170" s="64">
        <f t="shared" si="62"/>
        <v>0</v>
      </c>
      <c r="Z170" s="64"/>
      <c r="AA170" s="64">
        <f t="shared" si="42"/>
        <v>0</v>
      </c>
      <c r="AB170" s="64"/>
      <c r="AC170" s="64"/>
      <c r="AD170" s="4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</row>
    <row r="171" spans="1:54">
      <c r="A171" s="73">
        <v>22</v>
      </c>
      <c r="B171" s="49" t="s">
        <v>126</v>
      </c>
      <c r="C171" s="62" t="s">
        <v>307</v>
      </c>
      <c r="D171" s="63"/>
      <c r="E171" s="43">
        <f t="shared" si="39"/>
        <v>0</v>
      </c>
      <c r="F171" s="64">
        <f t="shared" si="50"/>
        <v>0</v>
      </c>
      <c r="G171" s="64">
        <f t="shared" si="63"/>
        <v>0</v>
      </c>
      <c r="H171" s="64">
        <f t="shared" si="51"/>
        <v>0</v>
      </c>
      <c r="I171" s="64">
        <f t="shared" si="52"/>
        <v>0</v>
      </c>
      <c r="J171" s="64">
        <f t="shared" si="53"/>
        <v>0</v>
      </c>
      <c r="K171" s="64">
        <f t="shared" si="54"/>
        <v>0</v>
      </c>
      <c r="L171" s="64">
        <f t="shared" si="55"/>
        <v>0</v>
      </c>
      <c r="M171" s="64">
        <f t="shared" si="56"/>
        <v>0</v>
      </c>
      <c r="N171" s="64">
        <f t="shared" si="57"/>
        <v>0</v>
      </c>
      <c r="O171" s="64">
        <f t="shared" si="58"/>
        <v>0</v>
      </c>
      <c r="P171" s="64">
        <f t="shared" si="59"/>
        <v>0</v>
      </c>
      <c r="Q171" s="64">
        <f t="shared" si="60"/>
        <v>0</v>
      </c>
      <c r="R171" s="64"/>
      <c r="S171" s="64"/>
      <c r="T171" s="64">
        <f t="shared" si="46"/>
        <v>0</v>
      </c>
      <c r="U171" s="64">
        <f t="shared" si="61"/>
        <v>0</v>
      </c>
      <c r="V171" s="64">
        <f>IF($C171="875",$D171,)</f>
        <v>0</v>
      </c>
      <c r="W171" s="64">
        <f>IF($C171="872",$D171,)</f>
        <v>0</v>
      </c>
      <c r="X171" s="64">
        <f>IF($C171="909",$D171,)</f>
        <v>0</v>
      </c>
      <c r="Y171" s="64">
        <f t="shared" si="62"/>
        <v>0</v>
      </c>
      <c r="Z171" s="64"/>
      <c r="AA171" s="64">
        <f t="shared" si="42"/>
        <v>0</v>
      </c>
      <c r="AB171" s="64"/>
      <c r="AC171" s="64"/>
      <c r="AD171" s="4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</row>
    <row r="172" spans="1:54">
      <c r="A172" s="73">
        <v>23</v>
      </c>
      <c r="B172" s="49" t="s">
        <v>127</v>
      </c>
      <c r="C172" s="62"/>
      <c r="D172" s="63"/>
      <c r="E172" s="43">
        <f t="shared" si="39"/>
        <v>0</v>
      </c>
      <c r="F172" s="64">
        <f>SUM(F173:F174)</f>
        <v>0</v>
      </c>
      <c r="G172" s="64">
        <f t="shared" si="63"/>
        <v>0</v>
      </c>
      <c r="H172" s="64">
        <f>SUM(H173:H174)</f>
        <v>0</v>
      </c>
      <c r="I172" s="64">
        <f t="shared" ref="I172:Q172" si="64">SUM(I173:I174)</f>
        <v>0</v>
      </c>
      <c r="J172" s="64">
        <f t="shared" si="64"/>
        <v>0</v>
      </c>
      <c r="K172" s="64">
        <f t="shared" si="64"/>
        <v>0</v>
      </c>
      <c r="L172" s="64">
        <f t="shared" si="64"/>
        <v>0</v>
      </c>
      <c r="M172" s="64">
        <f t="shared" si="64"/>
        <v>0</v>
      </c>
      <c r="N172" s="64">
        <f t="shared" si="64"/>
        <v>0</v>
      </c>
      <c r="O172" s="64">
        <f t="shared" si="64"/>
        <v>0</v>
      </c>
      <c r="P172" s="64">
        <f t="shared" si="64"/>
        <v>0</v>
      </c>
      <c r="Q172" s="64">
        <f t="shared" si="64"/>
        <v>0</v>
      </c>
      <c r="R172" s="64"/>
      <c r="S172" s="64"/>
      <c r="T172" s="64">
        <f t="shared" si="46"/>
        <v>0</v>
      </c>
      <c r="U172" s="64">
        <f>SUM(U173:U174)</f>
        <v>0</v>
      </c>
      <c r="V172" s="64">
        <f>SUM(V173:V174)</f>
        <v>0</v>
      </c>
      <c r="W172" s="64">
        <f>SUM(W173:W174)</f>
        <v>0</v>
      </c>
      <c r="X172" s="64">
        <f>SUM(X173:X174)</f>
        <v>0</v>
      </c>
      <c r="Y172" s="64">
        <f t="shared" si="62"/>
        <v>0</v>
      </c>
      <c r="Z172" s="64"/>
      <c r="AA172" s="64">
        <f t="shared" si="42"/>
        <v>0</v>
      </c>
      <c r="AB172" s="64"/>
      <c r="AC172" s="64"/>
      <c r="AD172" s="4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</row>
    <row r="173" spans="1:54" ht="12.75" hidden="1" customHeight="1" outlineLevel="1">
      <c r="A173" s="70" t="s">
        <v>63</v>
      </c>
      <c r="B173" s="49" t="s">
        <v>79</v>
      </c>
      <c r="C173" s="62" t="s">
        <v>303</v>
      </c>
      <c r="D173" s="63"/>
      <c r="E173" s="43">
        <f t="shared" si="39"/>
        <v>0</v>
      </c>
      <c r="F173" s="64">
        <f>IF($C173="820",$D173,)</f>
        <v>0</v>
      </c>
      <c r="G173" s="64">
        <f t="shared" si="63"/>
        <v>0</v>
      </c>
      <c r="H173" s="64">
        <f>IF($C173="864",$D173,)</f>
        <v>0</v>
      </c>
      <c r="I173" s="64">
        <f>IF($C173="867",$D173,)</f>
        <v>0</v>
      </c>
      <c r="J173" s="64">
        <f>IF($C173="861",$D173,)</f>
        <v>0</v>
      </c>
      <c r="K173" s="64">
        <f>IF($C173="862",$D173,)</f>
        <v>0</v>
      </c>
      <c r="L173" s="64">
        <f>IF($C173="865",$D173,)</f>
        <v>0</v>
      </c>
      <c r="M173" s="64">
        <f>IF($C173="868",$D173,)</f>
        <v>0</v>
      </c>
      <c r="N173" s="64">
        <f>IF($C173="869",$D173,)</f>
        <v>0</v>
      </c>
      <c r="O173" s="64">
        <f>IF($C173="871",$D173,)</f>
        <v>0</v>
      </c>
      <c r="P173" s="64">
        <f>IF($C173="874",$D173,)</f>
        <v>0</v>
      </c>
      <c r="Q173" s="64">
        <f>IF($C173="873",$D173,)</f>
        <v>0</v>
      </c>
      <c r="R173" s="64"/>
      <c r="S173" s="64"/>
      <c r="T173" s="64">
        <f t="shared" si="46"/>
        <v>0</v>
      </c>
      <c r="U173" s="64">
        <f>IF($C173="877",$D173,)</f>
        <v>0</v>
      </c>
      <c r="V173" s="64">
        <f>IF($C173="875",$D173,)</f>
        <v>0</v>
      </c>
      <c r="W173" s="64">
        <f>IF($C173="872",$D173,)</f>
        <v>0</v>
      </c>
      <c r="X173" s="64">
        <f>IF($C173="909",$D173,)</f>
        <v>0</v>
      </c>
      <c r="Y173" s="64">
        <f t="shared" si="62"/>
        <v>0</v>
      </c>
      <c r="Z173" s="64"/>
      <c r="AA173" s="64">
        <f t="shared" si="42"/>
        <v>0</v>
      </c>
      <c r="AB173" s="64"/>
      <c r="AC173" s="64"/>
      <c r="AD173" s="4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</row>
    <row r="174" spans="1:54" ht="12.75" hidden="1" customHeight="1" outlineLevel="1">
      <c r="A174" s="70" t="s">
        <v>64</v>
      </c>
      <c r="B174" s="49" t="s">
        <v>116</v>
      </c>
      <c r="C174" s="62" t="s">
        <v>304</v>
      </c>
      <c r="D174" s="63"/>
      <c r="E174" s="43">
        <f t="shared" si="39"/>
        <v>0</v>
      </c>
      <c r="F174" s="64">
        <f>IF($C174="820",$D174,)</f>
        <v>0</v>
      </c>
      <c r="G174" s="64">
        <f t="shared" si="63"/>
        <v>0</v>
      </c>
      <c r="H174" s="64">
        <f>IF($C174="864",$D174,)</f>
        <v>0</v>
      </c>
      <c r="I174" s="64">
        <f>IF($C174="867",$D174,)</f>
        <v>0</v>
      </c>
      <c r="J174" s="64">
        <f>IF($C174="861",$D174,)</f>
        <v>0</v>
      </c>
      <c r="K174" s="64">
        <f>IF($C174="862",$D174,)</f>
        <v>0</v>
      </c>
      <c r="L174" s="64">
        <f>IF($C174="865",$D174,)</f>
        <v>0</v>
      </c>
      <c r="M174" s="64">
        <f>IF($C174="868",$D174,)</f>
        <v>0</v>
      </c>
      <c r="N174" s="64">
        <f>IF($C174="869",$D174,)</f>
        <v>0</v>
      </c>
      <c r="O174" s="64">
        <f>IF($C174="871",$D174,)</f>
        <v>0</v>
      </c>
      <c r="P174" s="64">
        <f>IF($C174="874",$D174,)</f>
        <v>0</v>
      </c>
      <c r="Q174" s="64">
        <f>IF($C174="873",$D174,)</f>
        <v>0</v>
      </c>
      <c r="R174" s="64"/>
      <c r="S174" s="64"/>
      <c r="T174" s="64">
        <f t="shared" si="46"/>
        <v>0</v>
      </c>
      <c r="U174" s="64">
        <f>IF($C174="877",$D174,)</f>
        <v>0</v>
      </c>
      <c r="V174" s="64">
        <f>IF($C174="875",$D174,)</f>
        <v>0</v>
      </c>
      <c r="W174" s="64">
        <f>IF($C174="872",$D174,)</f>
        <v>0</v>
      </c>
      <c r="X174" s="64">
        <f>IF($C174="909",$D174,)</f>
        <v>0</v>
      </c>
      <c r="Y174" s="64">
        <f t="shared" si="62"/>
        <v>0</v>
      </c>
      <c r="Z174" s="64"/>
      <c r="AA174" s="64">
        <f t="shared" si="42"/>
        <v>0</v>
      </c>
      <c r="AB174" s="64"/>
      <c r="AC174" s="64"/>
      <c r="AD174" s="4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</row>
    <row r="175" spans="1:54" collapsed="1">
      <c r="A175" s="73">
        <v>24</v>
      </c>
      <c r="B175" s="49" t="s">
        <v>128</v>
      </c>
      <c r="C175" s="62"/>
      <c r="D175" s="63"/>
      <c r="E175" s="43">
        <f t="shared" si="39"/>
        <v>0</v>
      </c>
      <c r="F175" s="64">
        <f>SUM(F176:F178)</f>
        <v>0</v>
      </c>
      <c r="G175" s="64">
        <f t="shared" si="63"/>
        <v>0</v>
      </c>
      <c r="H175" s="64">
        <f>SUM(H176:H178)</f>
        <v>0</v>
      </c>
      <c r="I175" s="64">
        <f t="shared" ref="I175:Q175" si="65">SUM(I176:I178)</f>
        <v>0</v>
      </c>
      <c r="J175" s="64">
        <f t="shared" si="65"/>
        <v>0</v>
      </c>
      <c r="K175" s="64">
        <f t="shared" si="65"/>
        <v>0</v>
      </c>
      <c r="L175" s="64">
        <f t="shared" si="65"/>
        <v>0</v>
      </c>
      <c r="M175" s="64">
        <f t="shared" si="65"/>
        <v>0</v>
      </c>
      <c r="N175" s="64">
        <f t="shared" si="65"/>
        <v>0</v>
      </c>
      <c r="O175" s="64">
        <f t="shared" si="65"/>
        <v>0</v>
      </c>
      <c r="P175" s="64">
        <f t="shared" si="65"/>
        <v>0</v>
      </c>
      <c r="Q175" s="64">
        <f t="shared" si="65"/>
        <v>0</v>
      </c>
      <c r="R175" s="64"/>
      <c r="S175" s="64"/>
      <c r="T175" s="64">
        <f t="shared" si="46"/>
        <v>0</v>
      </c>
      <c r="U175" s="64">
        <f>SUM(U176:U178)</f>
        <v>0</v>
      </c>
      <c r="V175" s="64">
        <f>SUM(V176:V178)</f>
        <v>0</v>
      </c>
      <c r="W175" s="64">
        <f>SUM(W176:W178)</f>
        <v>0</v>
      </c>
      <c r="X175" s="64">
        <f>SUM(X176:X178)</f>
        <v>0</v>
      </c>
      <c r="Y175" s="64">
        <f t="shared" si="62"/>
        <v>0</v>
      </c>
      <c r="Z175" s="64"/>
      <c r="AA175" s="64">
        <f t="shared" si="42"/>
        <v>0</v>
      </c>
      <c r="AB175" s="64"/>
      <c r="AC175" s="64"/>
      <c r="AD175" s="4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</row>
    <row r="176" spans="1:54" ht="12.75" hidden="1" customHeight="1" outlineLevel="1">
      <c r="A176" s="70" t="s">
        <v>63</v>
      </c>
      <c r="B176" s="49" t="s">
        <v>129</v>
      </c>
      <c r="C176" s="62" t="s">
        <v>303</v>
      </c>
      <c r="D176" s="63"/>
      <c r="E176" s="43">
        <f t="shared" si="39"/>
        <v>0</v>
      </c>
      <c r="F176" s="64">
        <f>IF($C176="820",$D176,)</f>
        <v>0</v>
      </c>
      <c r="G176" s="64">
        <f t="shared" si="63"/>
        <v>0</v>
      </c>
      <c r="H176" s="64">
        <f>IF($C176="864",$D176,)</f>
        <v>0</v>
      </c>
      <c r="I176" s="64">
        <f>IF($C176="867",$D176,)</f>
        <v>0</v>
      </c>
      <c r="J176" s="64">
        <f>IF($C176="861",$D176,)</f>
        <v>0</v>
      </c>
      <c r="K176" s="64">
        <f>IF($C176="862",$D176,)</f>
        <v>0</v>
      </c>
      <c r="L176" s="64">
        <f>IF($C176="865",$D176,)</f>
        <v>0</v>
      </c>
      <c r="M176" s="64">
        <f>IF($C176="868",$D176,)</f>
        <v>0</v>
      </c>
      <c r="N176" s="64">
        <f>IF($C176="869",$D176,)</f>
        <v>0</v>
      </c>
      <c r="O176" s="64">
        <f>IF($C176="871",$D176,)</f>
        <v>0</v>
      </c>
      <c r="P176" s="64">
        <f>IF($C176="874",$D176,)</f>
        <v>0</v>
      </c>
      <c r="Q176" s="64">
        <f>IF($C176="873",$D176,)</f>
        <v>0</v>
      </c>
      <c r="R176" s="64"/>
      <c r="S176" s="64"/>
      <c r="T176" s="64">
        <f t="shared" si="46"/>
        <v>0</v>
      </c>
      <c r="U176" s="64">
        <f>IF($C176="877",$D176,)</f>
        <v>0</v>
      </c>
      <c r="V176" s="64">
        <f>IF($C176="875",$D176,)</f>
        <v>0</v>
      </c>
      <c r="W176" s="64">
        <f>IF($C176="872",$D176,)</f>
        <v>0</v>
      </c>
      <c r="X176" s="64">
        <f>IF($C176="909",$D176,)</f>
        <v>0</v>
      </c>
      <c r="Y176" s="64">
        <f t="shared" si="62"/>
        <v>0</v>
      </c>
      <c r="Z176" s="64"/>
      <c r="AA176" s="64">
        <f t="shared" si="42"/>
        <v>0</v>
      </c>
      <c r="AB176" s="64"/>
      <c r="AC176" s="64"/>
      <c r="AD176" s="4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</row>
    <row r="177" spans="1:54" ht="25.5" hidden="1" customHeight="1" outlineLevel="1">
      <c r="A177" s="70" t="s">
        <v>64</v>
      </c>
      <c r="B177" s="49" t="s">
        <v>130</v>
      </c>
      <c r="C177" s="62" t="s">
        <v>304</v>
      </c>
      <c r="D177" s="63"/>
      <c r="E177" s="43">
        <f t="shared" si="39"/>
        <v>0</v>
      </c>
      <c r="F177" s="64">
        <f>IF($C177="820",$D177,)</f>
        <v>0</v>
      </c>
      <c r="G177" s="64">
        <f t="shared" si="63"/>
        <v>0</v>
      </c>
      <c r="H177" s="64">
        <f>IF($C177="864",$D177,)</f>
        <v>0</v>
      </c>
      <c r="I177" s="64">
        <f>IF($C177="867",$D177,)</f>
        <v>0</v>
      </c>
      <c r="J177" s="64">
        <f>IF($C177="861",$D177,)</f>
        <v>0</v>
      </c>
      <c r="K177" s="64">
        <f>IF($C177="862",$D177,)</f>
        <v>0</v>
      </c>
      <c r="L177" s="64">
        <f>IF($C177="865",$D177,)</f>
        <v>0</v>
      </c>
      <c r="M177" s="64">
        <f>IF($C177="868",$D177,)</f>
        <v>0</v>
      </c>
      <c r="N177" s="64">
        <f>IF($C177="869",$D177,)</f>
        <v>0</v>
      </c>
      <c r="O177" s="64">
        <f>IF($C177="871",$D177,)</f>
        <v>0</v>
      </c>
      <c r="P177" s="64">
        <f>IF($C177="874",$D177,)</f>
        <v>0</v>
      </c>
      <c r="Q177" s="64">
        <f>IF($C177="873",$D177,)</f>
        <v>0</v>
      </c>
      <c r="R177" s="64"/>
      <c r="S177" s="64"/>
      <c r="T177" s="64">
        <f t="shared" si="46"/>
        <v>0</v>
      </c>
      <c r="U177" s="64">
        <f>IF($C177="877",$D177,)</f>
        <v>0</v>
      </c>
      <c r="V177" s="64">
        <f>IF($C177="875",$D177,)</f>
        <v>0</v>
      </c>
      <c r="W177" s="64">
        <f>IF($C177="872",$D177,)</f>
        <v>0</v>
      </c>
      <c r="X177" s="64">
        <f>IF($C177="909",$D177,)</f>
        <v>0</v>
      </c>
      <c r="Y177" s="64">
        <f t="shared" si="62"/>
        <v>0</v>
      </c>
      <c r="Z177" s="64"/>
      <c r="AA177" s="64">
        <f t="shared" si="42"/>
        <v>0</v>
      </c>
      <c r="AB177" s="64"/>
      <c r="AC177" s="64"/>
      <c r="AD177" s="4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</row>
    <row r="178" spans="1:54" ht="25.5" hidden="1" customHeight="1" outlineLevel="1">
      <c r="A178" s="70" t="s">
        <v>65</v>
      </c>
      <c r="B178" s="49" t="s">
        <v>131</v>
      </c>
      <c r="C178" s="62" t="s">
        <v>303</v>
      </c>
      <c r="D178" s="63"/>
      <c r="E178" s="43">
        <f t="shared" si="39"/>
        <v>0</v>
      </c>
      <c r="F178" s="64">
        <f>IF($C178="820",$D178,)</f>
        <v>0</v>
      </c>
      <c r="G178" s="64">
        <f t="shared" si="63"/>
        <v>0</v>
      </c>
      <c r="H178" s="64">
        <f>IF($C178="864",$D178,)</f>
        <v>0</v>
      </c>
      <c r="I178" s="64">
        <f>IF($C178="867",$D178,)</f>
        <v>0</v>
      </c>
      <c r="J178" s="64">
        <f>IF($C178="861",$D178,)</f>
        <v>0</v>
      </c>
      <c r="K178" s="64">
        <f>IF($C178="862",$D178,)</f>
        <v>0</v>
      </c>
      <c r="L178" s="64">
        <f>IF($C178="865",$D178,)</f>
        <v>0</v>
      </c>
      <c r="M178" s="64">
        <f>IF($C178="868",$D178,)</f>
        <v>0</v>
      </c>
      <c r="N178" s="64">
        <f>IF($C178="869",$D178,)</f>
        <v>0</v>
      </c>
      <c r="O178" s="64">
        <f>IF($C178="871",$D178,)</f>
        <v>0</v>
      </c>
      <c r="P178" s="64">
        <f>IF($C178="874",$D178,)</f>
        <v>0</v>
      </c>
      <c r="Q178" s="64">
        <f>IF($C178="873",$D178,)</f>
        <v>0</v>
      </c>
      <c r="R178" s="64"/>
      <c r="S178" s="64"/>
      <c r="T178" s="64">
        <f t="shared" si="46"/>
        <v>0</v>
      </c>
      <c r="U178" s="64">
        <f>IF($C178="877",$D178,)</f>
        <v>0</v>
      </c>
      <c r="V178" s="64">
        <f>IF($C178="875",$D178,)</f>
        <v>0</v>
      </c>
      <c r="W178" s="64">
        <f>IF($C178="872",$D178,)</f>
        <v>0</v>
      </c>
      <c r="X178" s="64">
        <f>IF($C178="909",$D178,)</f>
        <v>0</v>
      </c>
      <c r="Y178" s="64">
        <f t="shared" si="62"/>
        <v>0</v>
      </c>
      <c r="Z178" s="64"/>
      <c r="AA178" s="64">
        <f t="shared" si="42"/>
        <v>0</v>
      </c>
      <c r="AB178" s="64"/>
      <c r="AC178" s="64"/>
      <c r="AD178" s="4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</row>
    <row r="179" spans="1:54" collapsed="1">
      <c r="A179" s="73">
        <v>25</v>
      </c>
      <c r="B179" s="49" t="s">
        <v>132</v>
      </c>
      <c r="C179" s="62"/>
      <c r="D179" s="63"/>
      <c r="E179" s="43">
        <f t="shared" si="39"/>
        <v>0</v>
      </c>
      <c r="F179" s="64">
        <f>SUM(F180:F180)</f>
        <v>0</v>
      </c>
      <c r="G179" s="64">
        <f t="shared" si="63"/>
        <v>0</v>
      </c>
      <c r="H179" s="64">
        <f>SUM(H180:H180)</f>
        <v>0</v>
      </c>
      <c r="I179" s="64">
        <f t="shared" ref="I179:U179" si="66">SUM(I180:I180)</f>
        <v>0</v>
      </c>
      <c r="J179" s="64">
        <f t="shared" si="66"/>
        <v>0</v>
      </c>
      <c r="K179" s="64">
        <f t="shared" si="66"/>
        <v>0</v>
      </c>
      <c r="L179" s="64">
        <f t="shared" si="66"/>
        <v>0</v>
      </c>
      <c r="M179" s="64">
        <f t="shared" si="66"/>
        <v>0</v>
      </c>
      <c r="N179" s="64">
        <f t="shared" si="66"/>
        <v>0</v>
      </c>
      <c r="O179" s="64">
        <f t="shared" si="66"/>
        <v>0</v>
      </c>
      <c r="P179" s="64">
        <f t="shared" si="66"/>
        <v>0</v>
      </c>
      <c r="Q179" s="64">
        <f t="shared" si="66"/>
        <v>0</v>
      </c>
      <c r="R179" s="64"/>
      <c r="S179" s="64"/>
      <c r="T179" s="64">
        <f t="shared" si="46"/>
        <v>0</v>
      </c>
      <c r="U179" s="64">
        <f t="shared" si="66"/>
        <v>0</v>
      </c>
      <c r="V179" s="64">
        <f>SUM(V180:V180)</f>
        <v>0</v>
      </c>
      <c r="W179" s="64">
        <f>SUM(W180:W180)</f>
        <v>0</v>
      </c>
      <c r="X179" s="64">
        <f>SUM(X180:X180)</f>
        <v>0</v>
      </c>
      <c r="Y179" s="64">
        <f t="shared" si="62"/>
        <v>0</v>
      </c>
      <c r="Z179" s="64"/>
      <c r="AA179" s="64">
        <f t="shared" si="42"/>
        <v>0</v>
      </c>
      <c r="AB179" s="64"/>
      <c r="AC179" s="64"/>
      <c r="AD179" s="4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</row>
    <row r="180" spans="1:54" ht="12.75" hidden="1" customHeight="1" outlineLevel="1">
      <c r="A180" s="65" t="s">
        <v>63</v>
      </c>
      <c r="B180" s="49" t="s">
        <v>79</v>
      </c>
      <c r="C180" s="62" t="s">
        <v>303</v>
      </c>
      <c r="D180" s="63"/>
      <c r="E180" s="43">
        <f t="shared" si="39"/>
        <v>0</v>
      </c>
      <c r="F180" s="64">
        <f>IF($C180="820",$D180,)</f>
        <v>0</v>
      </c>
      <c r="G180" s="64">
        <f t="shared" si="63"/>
        <v>0</v>
      </c>
      <c r="H180" s="64">
        <f>IF($C180="864",$D180,)</f>
        <v>0</v>
      </c>
      <c r="I180" s="64">
        <f>IF($C180="867",$D180,)</f>
        <v>0</v>
      </c>
      <c r="J180" s="64">
        <f>IF($C180="861",$D180,)</f>
        <v>0</v>
      </c>
      <c r="K180" s="64">
        <f>IF($C180="862",$D180,)</f>
        <v>0</v>
      </c>
      <c r="L180" s="64">
        <f>IF($C180="865",$D180,)</f>
        <v>0</v>
      </c>
      <c r="M180" s="64">
        <f>IF($C180="868",$D180,)</f>
        <v>0</v>
      </c>
      <c r="N180" s="64">
        <f>IF($C180="869",$D180,)</f>
        <v>0</v>
      </c>
      <c r="O180" s="64">
        <f>IF($C180="871",$D180,)</f>
        <v>0</v>
      </c>
      <c r="P180" s="64">
        <f>IF($C180="874",$D180,)</f>
        <v>0</v>
      </c>
      <c r="Q180" s="64">
        <f>IF($C180="873",$D180,)</f>
        <v>0</v>
      </c>
      <c r="R180" s="64"/>
      <c r="S180" s="64"/>
      <c r="T180" s="64">
        <f t="shared" si="46"/>
        <v>0</v>
      </c>
      <c r="U180" s="64">
        <f>IF($C180="877",$D180,)</f>
        <v>0</v>
      </c>
      <c r="V180" s="64">
        <f>IF($C180="875",$D180,)</f>
        <v>0</v>
      </c>
      <c r="W180" s="64">
        <f>IF($C180="872",$D180,)</f>
        <v>0</v>
      </c>
      <c r="X180" s="64">
        <f>IF($C180="909",$D180,)</f>
        <v>0</v>
      </c>
      <c r="Y180" s="64">
        <f t="shared" si="62"/>
        <v>0</v>
      </c>
      <c r="Z180" s="64"/>
      <c r="AA180" s="64">
        <f t="shared" si="42"/>
        <v>0</v>
      </c>
      <c r="AB180" s="64"/>
      <c r="AC180" s="64"/>
      <c r="AD180" s="4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</row>
    <row r="181" spans="1:54" collapsed="1">
      <c r="A181" s="73">
        <v>26</v>
      </c>
      <c r="B181" s="49" t="s">
        <v>133</v>
      </c>
      <c r="C181" s="62"/>
      <c r="D181" s="63"/>
      <c r="E181" s="43">
        <f t="shared" si="39"/>
        <v>0</v>
      </c>
      <c r="F181" s="64">
        <f t="shared" ref="F181:Y181" si="67">F182+F183</f>
        <v>0</v>
      </c>
      <c r="G181" s="64">
        <f t="shared" si="67"/>
        <v>0</v>
      </c>
      <c r="H181" s="64">
        <f t="shared" si="67"/>
        <v>0</v>
      </c>
      <c r="I181" s="64">
        <f t="shared" si="67"/>
        <v>0</v>
      </c>
      <c r="J181" s="64">
        <f t="shared" si="67"/>
        <v>0</v>
      </c>
      <c r="K181" s="64">
        <f t="shared" si="67"/>
        <v>0</v>
      </c>
      <c r="L181" s="64">
        <f t="shared" si="67"/>
        <v>0</v>
      </c>
      <c r="M181" s="64">
        <f t="shared" si="67"/>
        <v>0</v>
      </c>
      <c r="N181" s="64">
        <f t="shared" si="67"/>
        <v>0</v>
      </c>
      <c r="O181" s="64">
        <f t="shared" si="67"/>
        <v>0</v>
      </c>
      <c r="P181" s="64">
        <f t="shared" si="67"/>
        <v>0</v>
      </c>
      <c r="Q181" s="64">
        <f t="shared" si="67"/>
        <v>0</v>
      </c>
      <c r="R181" s="64">
        <f t="shared" si="67"/>
        <v>0</v>
      </c>
      <c r="S181" s="64">
        <f t="shared" si="67"/>
        <v>0</v>
      </c>
      <c r="T181" s="64">
        <f t="shared" si="67"/>
        <v>0</v>
      </c>
      <c r="U181" s="64">
        <f t="shared" si="67"/>
        <v>0</v>
      </c>
      <c r="V181" s="64">
        <f t="shared" si="67"/>
        <v>0</v>
      </c>
      <c r="W181" s="64">
        <f t="shared" si="67"/>
        <v>0</v>
      </c>
      <c r="X181" s="64">
        <f t="shared" si="67"/>
        <v>0</v>
      </c>
      <c r="Y181" s="64">
        <f t="shared" si="67"/>
        <v>0</v>
      </c>
      <c r="Z181" s="64"/>
      <c r="AA181" s="64">
        <f t="shared" si="42"/>
        <v>0</v>
      </c>
      <c r="AB181" s="64"/>
      <c r="AC181" s="64"/>
      <c r="AD181" s="4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</row>
    <row r="182" spans="1:54" ht="12.75" hidden="1" customHeight="1" outlineLevel="1">
      <c r="A182" s="70" t="s">
        <v>63</v>
      </c>
      <c r="B182" s="49" t="s">
        <v>79</v>
      </c>
      <c r="C182" s="62" t="s">
        <v>303</v>
      </c>
      <c r="D182" s="63"/>
      <c r="E182" s="43">
        <f t="shared" si="39"/>
        <v>0</v>
      </c>
      <c r="F182" s="64">
        <f>IF($C182="820",$D182,)</f>
        <v>0</v>
      </c>
      <c r="G182" s="64">
        <f t="shared" si="63"/>
        <v>0</v>
      </c>
      <c r="H182" s="64">
        <f>IF($C182="864",$D182,)</f>
        <v>0</v>
      </c>
      <c r="I182" s="64">
        <f>IF($C182="867",$D182,)</f>
        <v>0</v>
      </c>
      <c r="J182" s="64">
        <f>IF($C182="861",$D182,)</f>
        <v>0</v>
      </c>
      <c r="K182" s="64">
        <f>IF($C182="862",$D182,)</f>
        <v>0</v>
      </c>
      <c r="L182" s="64">
        <f>IF($C182="865",$D182,)</f>
        <v>0</v>
      </c>
      <c r="M182" s="64">
        <f>IF($C182="868",$D182,)</f>
        <v>0</v>
      </c>
      <c r="N182" s="64">
        <f>IF($C182="869",$D182,)</f>
        <v>0</v>
      </c>
      <c r="O182" s="64">
        <f>IF($C182="871",$D182,)</f>
        <v>0</v>
      </c>
      <c r="P182" s="64">
        <f>IF($C182="874",$D182,)</f>
        <v>0</v>
      </c>
      <c r="Q182" s="64">
        <f>IF($C182="873",$D182,)</f>
        <v>0</v>
      </c>
      <c r="R182" s="64"/>
      <c r="S182" s="64"/>
      <c r="T182" s="64">
        <f t="shared" si="46"/>
        <v>0</v>
      </c>
      <c r="U182" s="64">
        <f>IF($C182="877",$D182,)</f>
        <v>0</v>
      </c>
      <c r="V182" s="64">
        <f>IF($C182="875",$D182,)</f>
        <v>0</v>
      </c>
      <c r="W182" s="64">
        <f>IF($C182="872",$D182,)</f>
        <v>0</v>
      </c>
      <c r="X182" s="64">
        <f>IF($C182="909",$D182,)</f>
        <v>0</v>
      </c>
      <c r="Y182" s="64">
        <f t="shared" ref="Y182:Y200" si="68">IF(OR($C182="932",$C182="934",$C182="949"),$D182,)</f>
        <v>0</v>
      </c>
      <c r="Z182" s="64"/>
      <c r="AA182" s="64">
        <f t="shared" si="42"/>
        <v>0</v>
      </c>
      <c r="AB182" s="64"/>
      <c r="AC182" s="64"/>
      <c r="AD182" s="4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</row>
    <row r="183" spans="1:54" ht="12.75" hidden="1" customHeight="1" outlineLevel="1">
      <c r="A183" s="70" t="s">
        <v>65</v>
      </c>
      <c r="B183" s="49" t="s">
        <v>134</v>
      </c>
      <c r="C183" s="62" t="s">
        <v>303</v>
      </c>
      <c r="D183" s="63"/>
      <c r="E183" s="43">
        <f t="shared" si="39"/>
        <v>0</v>
      </c>
      <c r="F183" s="64">
        <f>IF($C183="820",$D183,)</f>
        <v>0</v>
      </c>
      <c r="G183" s="64">
        <f t="shared" si="63"/>
        <v>0</v>
      </c>
      <c r="H183" s="64">
        <f>IF($C183="864",$D183,)</f>
        <v>0</v>
      </c>
      <c r="I183" s="64">
        <f>IF($C183="867",$D183,)</f>
        <v>0</v>
      </c>
      <c r="J183" s="64">
        <f>IF($C183="861",$D183,)</f>
        <v>0</v>
      </c>
      <c r="K183" s="64">
        <f>IF($C183="862",$D183,)</f>
        <v>0</v>
      </c>
      <c r="L183" s="64">
        <f>IF($C183="865",$D183,)</f>
        <v>0</v>
      </c>
      <c r="M183" s="64">
        <f>IF($C183="868",$D183,)</f>
        <v>0</v>
      </c>
      <c r="N183" s="64">
        <f>IF($C183="869",$D183,)</f>
        <v>0</v>
      </c>
      <c r="O183" s="64">
        <f>IF($C183="871",$D183,)</f>
        <v>0</v>
      </c>
      <c r="P183" s="64">
        <f>IF($C183="874",$D183,)</f>
        <v>0</v>
      </c>
      <c r="Q183" s="64">
        <f>IF($C183="873",$D183,)</f>
        <v>0</v>
      </c>
      <c r="R183" s="64"/>
      <c r="S183" s="64"/>
      <c r="T183" s="64">
        <f t="shared" si="46"/>
        <v>0</v>
      </c>
      <c r="U183" s="64">
        <f>IF($C183="877",$D183,)</f>
        <v>0</v>
      </c>
      <c r="V183" s="64">
        <f>IF($C183="875",$D183,)</f>
        <v>0</v>
      </c>
      <c r="W183" s="64">
        <f>IF($C183="872",$D183,)</f>
        <v>0</v>
      </c>
      <c r="X183" s="64">
        <f>IF($C183="909",$D183,)</f>
        <v>0</v>
      </c>
      <c r="Y183" s="64">
        <f t="shared" si="68"/>
        <v>0</v>
      </c>
      <c r="Z183" s="64"/>
      <c r="AA183" s="64">
        <f t="shared" si="42"/>
        <v>0</v>
      </c>
      <c r="AB183" s="64"/>
      <c r="AC183" s="64"/>
      <c r="AD183" s="4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</row>
    <row r="184" spans="1:54" ht="25.5" collapsed="1">
      <c r="A184" s="73">
        <v>27</v>
      </c>
      <c r="B184" s="49" t="s">
        <v>135</v>
      </c>
      <c r="C184" s="62" t="s">
        <v>303</v>
      </c>
      <c r="D184" s="63"/>
      <c r="E184" s="43">
        <f t="shared" si="39"/>
        <v>0</v>
      </c>
      <c r="F184" s="64">
        <f>IF($C184="820",$D184,)</f>
        <v>0</v>
      </c>
      <c r="G184" s="64">
        <f t="shared" si="63"/>
        <v>0</v>
      </c>
      <c r="H184" s="64">
        <f>IF($C184="864",$D184,)</f>
        <v>0</v>
      </c>
      <c r="I184" s="64">
        <f>IF($C184="867",$D184,)</f>
        <v>0</v>
      </c>
      <c r="J184" s="64">
        <f>IF($C184="861",$D184,)</f>
        <v>0</v>
      </c>
      <c r="K184" s="64">
        <f>IF($C184="862",$D184,)</f>
        <v>0</v>
      </c>
      <c r="L184" s="64">
        <f>IF($C184="865",$D184,)</f>
        <v>0</v>
      </c>
      <c r="M184" s="64">
        <f>IF($C184="868",$D184,)</f>
        <v>0</v>
      </c>
      <c r="N184" s="64">
        <f>IF($C184="869",$D184,)</f>
        <v>0</v>
      </c>
      <c r="O184" s="64">
        <f>IF($C184="871",$D184,)</f>
        <v>0</v>
      </c>
      <c r="P184" s="64">
        <f>IF($C184="874",$D184,)</f>
        <v>0</v>
      </c>
      <c r="Q184" s="64">
        <f>IF($C184="873",$D184,)</f>
        <v>0</v>
      </c>
      <c r="R184" s="64"/>
      <c r="S184" s="64"/>
      <c r="T184" s="64">
        <f t="shared" si="46"/>
        <v>0</v>
      </c>
      <c r="U184" s="64">
        <f>IF($C184="877",$D184,)</f>
        <v>0</v>
      </c>
      <c r="V184" s="64">
        <f>IF($C184="875",$D184,)</f>
        <v>0</v>
      </c>
      <c r="W184" s="64">
        <f>IF($C184="872",$D184,)</f>
        <v>0</v>
      </c>
      <c r="X184" s="64">
        <f>IF($C184="909",$D184,)</f>
        <v>0</v>
      </c>
      <c r="Y184" s="64">
        <f t="shared" si="68"/>
        <v>0</v>
      </c>
      <c r="Z184" s="64"/>
      <c r="AA184" s="64">
        <f t="shared" si="42"/>
        <v>0</v>
      </c>
      <c r="AB184" s="64"/>
      <c r="AC184" s="64"/>
      <c r="AD184" s="4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</row>
    <row r="185" spans="1:54">
      <c r="A185" s="73">
        <v>28</v>
      </c>
      <c r="B185" s="49" t="s">
        <v>136</v>
      </c>
      <c r="C185" s="62"/>
      <c r="D185" s="63"/>
      <c r="E185" s="43">
        <f t="shared" si="39"/>
        <v>0</v>
      </c>
      <c r="F185" s="64">
        <f>SUM(F186:F187)</f>
        <v>0</v>
      </c>
      <c r="G185" s="64">
        <f t="shared" si="63"/>
        <v>0</v>
      </c>
      <c r="H185" s="64">
        <f t="shared" ref="H185:Q185" si="69">SUM(H186:H187)</f>
        <v>0</v>
      </c>
      <c r="I185" s="64">
        <f t="shared" si="69"/>
        <v>0</v>
      </c>
      <c r="J185" s="64">
        <f t="shared" si="69"/>
        <v>0</v>
      </c>
      <c r="K185" s="64">
        <f t="shared" si="69"/>
        <v>0</v>
      </c>
      <c r="L185" s="64">
        <f t="shared" si="69"/>
        <v>0</v>
      </c>
      <c r="M185" s="64">
        <f t="shared" si="69"/>
        <v>0</v>
      </c>
      <c r="N185" s="64">
        <f t="shared" si="69"/>
        <v>0</v>
      </c>
      <c r="O185" s="64">
        <f t="shared" si="69"/>
        <v>0</v>
      </c>
      <c r="P185" s="64">
        <f t="shared" si="69"/>
        <v>0</v>
      </c>
      <c r="Q185" s="64">
        <f t="shared" si="69"/>
        <v>0</v>
      </c>
      <c r="R185" s="64"/>
      <c r="S185" s="64"/>
      <c r="T185" s="64">
        <f t="shared" si="46"/>
        <v>0</v>
      </c>
      <c r="U185" s="64">
        <f>SUM(U186:U187)</f>
        <v>0</v>
      </c>
      <c r="V185" s="64">
        <f>SUM(V186:V187)</f>
        <v>0</v>
      </c>
      <c r="W185" s="64">
        <f>SUM(W186:W187)</f>
        <v>0</v>
      </c>
      <c r="X185" s="64">
        <f>SUM(X186:X187)</f>
        <v>0</v>
      </c>
      <c r="Y185" s="64">
        <f t="shared" si="68"/>
        <v>0</v>
      </c>
      <c r="Z185" s="64"/>
      <c r="AA185" s="64">
        <f t="shared" si="42"/>
        <v>0</v>
      </c>
      <c r="AB185" s="64"/>
      <c r="AC185" s="64"/>
      <c r="AD185" s="4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</row>
    <row r="186" spans="1:54" ht="12.75" hidden="1" customHeight="1" outlineLevel="1">
      <c r="A186" s="73">
        <v>28</v>
      </c>
      <c r="B186" s="61" t="s">
        <v>137</v>
      </c>
      <c r="C186" s="62" t="s">
        <v>303</v>
      </c>
      <c r="D186" s="63"/>
      <c r="E186" s="43">
        <f t="shared" si="39"/>
        <v>0</v>
      </c>
      <c r="F186" s="64">
        <f>IF($C186="820",$D186,)</f>
        <v>0</v>
      </c>
      <c r="G186" s="64">
        <f t="shared" si="63"/>
        <v>0</v>
      </c>
      <c r="H186" s="64">
        <f>IF($C186="864",$D186,)</f>
        <v>0</v>
      </c>
      <c r="I186" s="64">
        <f>IF($C186="867",$D186,)</f>
        <v>0</v>
      </c>
      <c r="J186" s="64">
        <f>IF($C186="861",$D186,)</f>
        <v>0</v>
      </c>
      <c r="K186" s="64">
        <f>IF($C186="862",$D186,)</f>
        <v>0</v>
      </c>
      <c r="L186" s="64">
        <f>IF($C186="865",$D186,)</f>
        <v>0</v>
      </c>
      <c r="M186" s="64">
        <f>IF($C186="868",$D186,)</f>
        <v>0</v>
      </c>
      <c r="N186" s="64">
        <f>IF($C186="869",$D186,)</f>
        <v>0</v>
      </c>
      <c r="O186" s="64">
        <f>IF($C186="871",$D186,)</f>
        <v>0</v>
      </c>
      <c r="P186" s="64">
        <f>IF($C186="874",$D186,)</f>
        <v>0</v>
      </c>
      <c r="Q186" s="64">
        <f>IF($C186="873",$D186,)</f>
        <v>0</v>
      </c>
      <c r="R186" s="64"/>
      <c r="S186" s="64"/>
      <c r="T186" s="64">
        <f t="shared" si="46"/>
        <v>0</v>
      </c>
      <c r="U186" s="64">
        <f>IF($C186="877",$D186,)</f>
        <v>0</v>
      </c>
      <c r="V186" s="64">
        <f>IF($C186="875",$D186,)</f>
        <v>0</v>
      </c>
      <c r="W186" s="64">
        <f>IF($C186="872",$D186,)</f>
        <v>0</v>
      </c>
      <c r="X186" s="64">
        <f>IF($C186="909",$D186,)</f>
        <v>0</v>
      </c>
      <c r="Y186" s="64">
        <f t="shared" si="68"/>
        <v>0</v>
      </c>
      <c r="Z186" s="64"/>
      <c r="AA186" s="64">
        <f t="shared" si="42"/>
        <v>0</v>
      </c>
      <c r="AB186" s="64"/>
      <c r="AC186" s="64"/>
      <c r="AD186" s="4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</row>
    <row r="187" spans="1:54" ht="12.75" hidden="1" customHeight="1" outlineLevel="1">
      <c r="A187" s="73">
        <v>28</v>
      </c>
      <c r="B187" s="74" t="s">
        <v>116</v>
      </c>
      <c r="C187" s="62" t="s">
        <v>304</v>
      </c>
      <c r="D187" s="63"/>
      <c r="E187" s="43">
        <f t="shared" si="39"/>
        <v>0</v>
      </c>
      <c r="F187" s="64">
        <f>IF($C187="820",$D187,)</f>
        <v>0</v>
      </c>
      <c r="G187" s="64">
        <f t="shared" si="63"/>
        <v>0</v>
      </c>
      <c r="H187" s="64">
        <f>IF($C187="864",$D187,)</f>
        <v>0</v>
      </c>
      <c r="I187" s="64">
        <f>IF($C187="867",$D187,)</f>
        <v>0</v>
      </c>
      <c r="J187" s="64">
        <f>IF($C187="861",$D187,)</f>
        <v>0</v>
      </c>
      <c r="K187" s="64">
        <f>IF($C187="862",$D187,)</f>
        <v>0</v>
      </c>
      <c r="L187" s="64">
        <f>IF($C187="865",$D187,)</f>
        <v>0</v>
      </c>
      <c r="M187" s="64">
        <f>IF($C187="868",$D187,)</f>
        <v>0</v>
      </c>
      <c r="N187" s="64">
        <f>IF($C187="869",$D187,)</f>
        <v>0</v>
      </c>
      <c r="O187" s="64">
        <f>IF($C187="871",$D187,)</f>
        <v>0</v>
      </c>
      <c r="P187" s="64">
        <f>IF($C187="874",$D187,)</f>
        <v>0</v>
      </c>
      <c r="Q187" s="64">
        <f>IF($C187="873",$D187,)</f>
        <v>0</v>
      </c>
      <c r="R187" s="64"/>
      <c r="S187" s="64"/>
      <c r="T187" s="64">
        <f t="shared" si="46"/>
        <v>0</v>
      </c>
      <c r="U187" s="64">
        <f>IF($C187="877",$D187,)</f>
        <v>0</v>
      </c>
      <c r="V187" s="64">
        <f>IF($C187="875",$D187,)</f>
        <v>0</v>
      </c>
      <c r="W187" s="64">
        <f>IF($C187="872",$D187,)</f>
        <v>0</v>
      </c>
      <c r="X187" s="64">
        <f>IF($C187="909",$D187,)</f>
        <v>0</v>
      </c>
      <c r="Y187" s="64">
        <f t="shared" si="68"/>
        <v>0</v>
      </c>
      <c r="Z187" s="64"/>
      <c r="AA187" s="64">
        <f t="shared" si="42"/>
        <v>0</v>
      </c>
      <c r="AB187" s="64"/>
      <c r="AC187" s="64"/>
      <c r="AD187" s="4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</row>
    <row r="188" spans="1:54" collapsed="1">
      <c r="A188" s="73">
        <v>29</v>
      </c>
      <c r="B188" s="49" t="s">
        <v>138</v>
      </c>
      <c r="C188" s="62" t="s">
        <v>303</v>
      </c>
      <c r="D188" s="63"/>
      <c r="E188" s="43">
        <f t="shared" si="39"/>
        <v>0</v>
      </c>
      <c r="F188" s="64">
        <f>IF($C188="820",$D188,)</f>
        <v>0</v>
      </c>
      <c r="G188" s="64">
        <f t="shared" si="63"/>
        <v>0</v>
      </c>
      <c r="H188" s="64">
        <f>IF($C188="864",$D188,)</f>
        <v>0</v>
      </c>
      <c r="I188" s="64">
        <f>IF($C188="867",$D188,)</f>
        <v>0</v>
      </c>
      <c r="J188" s="64">
        <f>IF($C188="861",$D188,)</f>
        <v>0</v>
      </c>
      <c r="K188" s="64">
        <f>IF($C188="862",$D188,)</f>
        <v>0</v>
      </c>
      <c r="L188" s="64">
        <f>IF($C188="865",$D188,)</f>
        <v>0</v>
      </c>
      <c r="M188" s="64">
        <f>IF($C188="868",$D188,)</f>
        <v>0</v>
      </c>
      <c r="N188" s="64">
        <f>IF($C188="869",$D188,)</f>
        <v>0</v>
      </c>
      <c r="O188" s="64">
        <f>IF($C188="871",$D188,)</f>
        <v>0</v>
      </c>
      <c r="P188" s="64">
        <f>IF($C188="874",$D188,)</f>
        <v>0</v>
      </c>
      <c r="Q188" s="64">
        <f>IF($C188="873",$D188,)</f>
        <v>0</v>
      </c>
      <c r="R188" s="64"/>
      <c r="S188" s="64"/>
      <c r="T188" s="64">
        <f t="shared" si="46"/>
        <v>0</v>
      </c>
      <c r="U188" s="64">
        <f>IF($C188="877",$D188,)</f>
        <v>0</v>
      </c>
      <c r="V188" s="64">
        <f>IF($C188="875",$D188,)</f>
        <v>0</v>
      </c>
      <c r="W188" s="64">
        <f>IF($C188="872",$D188,)</f>
        <v>0</v>
      </c>
      <c r="X188" s="64">
        <f>IF($C188="909",$D188,)</f>
        <v>0</v>
      </c>
      <c r="Y188" s="64">
        <f t="shared" si="68"/>
        <v>0</v>
      </c>
      <c r="Z188" s="64"/>
      <c r="AA188" s="64">
        <f t="shared" si="42"/>
        <v>0</v>
      </c>
      <c r="AB188" s="64"/>
      <c r="AC188" s="64"/>
      <c r="AD188" s="4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</row>
    <row r="189" spans="1:54">
      <c r="A189" s="73">
        <v>30</v>
      </c>
      <c r="B189" s="49" t="s">
        <v>139</v>
      </c>
      <c r="C189" s="62"/>
      <c r="D189" s="63"/>
      <c r="E189" s="43">
        <f t="shared" si="39"/>
        <v>0</v>
      </c>
      <c r="F189" s="64">
        <f t="shared" ref="F189" si="70">F190+F191</f>
        <v>0</v>
      </c>
      <c r="G189" s="64">
        <f t="shared" si="63"/>
        <v>0</v>
      </c>
      <c r="H189" s="64">
        <f>H190+H191</f>
        <v>0</v>
      </c>
      <c r="I189" s="64">
        <f t="shared" ref="I189:Q189" si="71">I190+I191</f>
        <v>0</v>
      </c>
      <c r="J189" s="64">
        <f t="shared" si="71"/>
        <v>0</v>
      </c>
      <c r="K189" s="64">
        <f t="shared" si="71"/>
        <v>0</v>
      </c>
      <c r="L189" s="64">
        <f t="shared" si="71"/>
        <v>0</v>
      </c>
      <c r="M189" s="64">
        <f t="shared" si="71"/>
        <v>0</v>
      </c>
      <c r="N189" s="64">
        <f t="shared" si="71"/>
        <v>0</v>
      </c>
      <c r="O189" s="64">
        <f t="shared" si="71"/>
        <v>0</v>
      </c>
      <c r="P189" s="64">
        <f t="shared" si="71"/>
        <v>0</v>
      </c>
      <c r="Q189" s="64">
        <f t="shared" si="71"/>
        <v>0</v>
      </c>
      <c r="R189" s="64"/>
      <c r="S189" s="64"/>
      <c r="T189" s="64">
        <f t="shared" si="46"/>
        <v>0</v>
      </c>
      <c r="U189" s="64">
        <f>U190+U191</f>
        <v>0</v>
      </c>
      <c r="V189" s="64">
        <f>V190+V191</f>
        <v>0</v>
      </c>
      <c r="W189" s="64">
        <f>W190+W191</f>
        <v>0</v>
      </c>
      <c r="X189" s="64">
        <f>X190+X191</f>
        <v>0</v>
      </c>
      <c r="Y189" s="64">
        <f t="shared" si="68"/>
        <v>0</v>
      </c>
      <c r="Z189" s="64"/>
      <c r="AA189" s="64">
        <f t="shared" si="42"/>
        <v>0</v>
      </c>
      <c r="AB189" s="64"/>
      <c r="AC189" s="64"/>
      <c r="AD189" s="4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</row>
    <row r="190" spans="1:54" ht="12.75" hidden="1" customHeight="1" outlineLevel="1">
      <c r="A190" s="73">
        <v>28</v>
      </c>
      <c r="B190" s="61" t="s">
        <v>137</v>
      </c>
      <c r="C190" s="62" t="s">
        <v>303</v>
      </c>
      <c r="D190" s="63"/>
      <c r="E190" s="43">
        <f t="shared" si="39"/>
        <v>0</v>
      </c>
      <c r="F190" s="64">
        <f>IF($C190="820",$D190,)</f>
        <v>0</v>
      </c>
      <c r="G190" s="64">
        <f t="shared" si="63"/>
        <v>0</v>
      </c>
      <c r="H190" s="64">
        <f>IF($C190="864",$D190,)</f>
        <v>0</v>
      </c>
      <c r="I190" s="64">
        <f>IF($C190="867",$D190,)</f>
        <v>0</v>
      </c>
      <c r="J190" s="64">
        <f>IF($C190="861",$D190,)</f>
        <v>0</v>
      </c>
      <c r="K190" s="64">
        <f>IF($C190="862",$D190,)</f>
        <v>0</v>
      </c>
      <c r="L190" s="64">
        <f>IF($C190="865",$D190,)</f>
        <v>0</v>
      </c>
      <c r="M190" s="64">
        <f>IF($C190="868",$D190,)</f>
        <v>0</v>
      </c>
      <c r="N190" s="64">
        <f>IF($C190="869",$D190,)</f>
        <v>0</v>
      </c>
      <c r="O190" s="64">
        <f>IF($C190="871",$D190,)</f>
        <v>0</v>
      </c>
      <c r="P190" s="64">
        <f>IF($C190="874",$D190,)</f>
        <v>0</v>
      </c>
      <c r="Q190" s="64">
        <f>IF($C190="873",$D190,)</f>
        <v>0</v>
      </c>
      <c r="R190" s="64"/>
      <c r="S190" s="64"/>
      <c r="T190" s="64">
        <f t="shared" si="46"/>
        <v>0</v>
      </c>
      <c r="U190" s="64">
        <f>IF($C190="877",$D190,)</f>
        <v>0</v>
      </c>
      <c r="V190" s="64">
        <f>IF($C190="875",$D190,)</f>
        <v>0</v>
      </c>
      <c r="W190" s="64">
        <f>IF($C190="872",$D190,)</f>
        <v>0</v>
      </c>
      <c r="X190" s="64">
        <f>IF($C190="909",$D190,)</f>
        <v>0</v>
      </c>
      <c r="Y190" s="64">
        <f t="shared" si="68"/>
        <v>0</v>
      </c>
      <c r="Z190" s="64"/>
      <c r="AA190" s="64">
        <f t="shared" si="42"/>
        <v>0</v>
      </c>
      <c r="AB190" s="64"/>
      <c r="AC190" s="64"/>
      <c r="AD190" s="4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</row>
    <row r="191" spans="1:54" ht="12.75" hidden="1" customHeight="1" outlineLevel="1">
      <c r="A191" s="73">
        <v>28</v>
      </c>
      <c r="B191" s="74" t="s">
        <v>116</v>
      </c>
      <c r="C191" s="62" t="s">
        <v>304</v>
      </c>
      <c r="D191" s="63"/>
      <c r="E191" s="43">
        <f t="shared" si="39"/>
        <v>0</v>
      </c>
      <c r="F191" s="64">
        <f>IF($C191="820",$D191,)</f>
        <v>0</v>
      </c>
      <c r="G191" s="64">
        <f t="shared" si="63"/>
        <v>0</v>
      </c>
      <c r="H191" s="64">
        <f>IF($C191="864",$D191,)</f>
        <v>0</v>
      </c>
      <c r="I191" s="64">
        <f>IF($C191="867",$D191,)</f>
        <v>0</v>
      </c>
      <c r="J191" s="64">
        <f>IF($C191="861",$D191,)</f>
        <v>0</v>
      </c>
      <c r="K191" s="64">
        <f>IF($C191="862",$D191,)</f>
        <v>0</v>
      </c>
      <c r="L191" s="64">
        <f>IF($C191="865",$D191,)</f>
        <v>0</v>
      </c>
      <c r="M191" s="64">
        <f>IF($C191="868",$D191,)</f>
        <v>0</v>
      </c>
      <c r="N191" s="64">
        <f>IF($C191="869",$D191,)</f>
        <v>0</v>
      </c>
      <c r="O191" s="64">
        <f>IF($C191="871",$D191,)</f>
        <v>0</v>
      </c>
      <c r="P191" s="64">
        <f>IF($C191="874",$D191,)</f>
        <v>0</v>
      </c>
      <c r="Q191" s="64">
        <f>IF($C191="873",$D191,)</f>
        <v>0</v>
      </c>
      <c r="R191" s="64"/>
      <c r="S191" s="64"/>
      <c r="T191" s="64">
        <f t="shared" si="46"/>
        <v>0</v>
      </c>
      <c r="U191" s="64">
        <f>IF($C191="877",$D191,)</f>
        <v>0</v>
      </c>
      <c r="V191" s="64">
        <f>IF($C191="875",$D191,)</f>
        <v>0</v>
      </c>
      <c r="W191" s="64">
        <f>IF($C191="872",$D191,)</f>
        <v>0</v>
      </c>
      <c r="X191" s="64">
        <f>IF($C191="909",$D191,)</f>
        <v>0</v>
      </c>
      <c r="Y191" s="64">
        <f t="shared" si="68"/>
        <v>0</v>
      </c>
      <c r="Z191" s="64"/>
      <c r="AA191" s="64">
        <f t="shared" si="42"/>
        <v>0</v>
      </c>
      <c r="AB191" s="64"/>
      <c r="AC191" s="64"/>
      <c r="AD191" s="4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</row>
    <row r="192" spans="1:54" collapsed="1">
      <c r="A192" s="73">
        <v>31</v>
      </c>
      <c r="B192" s="49" t="s">
        <v>140</v>
      </c>
      <c r="C192" s="62" t="s">
        <v>303</v>
      </c>
      <c r="D192" s="63"/>
      <c r="E192" s="43">
        <f t="shared" si="39"/>
        <v>0</v>
      </c>
      <c r="F192" s="64">
        <f>IF($C192="820",$D192,)</f>
        <v>0</v>
      </c>
      <c r="G192" s="64">
        <f t="shared" si="63"/>
        <v>0</v>
      </c>
      <c r="H192" s="64">
        <f>IF($C192="864",$D192,)</f>
        <v>0</v>
      </c>
      <c r="I192" s="64">
        <f>IF($C192="867",$D192,)</f>
        <v>0</v>
      </c>
      <c r="J192" s="64">
        <f>IF($C192="861",$D192,)</f>
        <v>0</v>
      </c>
      <c r="K192" s="64">
        <f>IF($C192="862",$D192,)</f>
        <v>0</v>
      </c>
      <c r="L192" s="64">
        <f>IF($C192="865",$D192,)</f>
        <v>0</v>
      </c>
      <c r="M192" s="64">
        <f>IF($C192="868",$D192,)</f>
        <v>0</v>
      </c>
      <c r="N192" s="64">
        <f>IF($C192="869",$D192,)</f>
        <v>0</v>
      </c>
      <c r="O192" s="64">
        <f>IF($C192="871",$D192,)</f>
        <v>0</v>
      </c>
      <c r="P192" s="64">
        <f>IF($C192="874",$D192,)</f>
        <v>0</v>
      </c>
      <c r="Q192" s="64">
        <f>IF($C192="873",$D192,)</f>
        <v>0</v>
      </c>
      <c r="R192" s="64"/>
      <c r="S192" s="64"/>
      <c r="T192" s="64">
        <f t="shared" si="46"/>
        <v>0</v>
      </c>
      <c r="U192" s="64">
        <f>IF($C192="877",$D192,)</f>
        <v>0</v>
      </c>
      <c r="V192" s="64">
        <f>IF($C192="875",$D192,)</f>
        <v>0</v>
      </c>
      <c r="W192" s="64">
        <f>IF($C192="872",$D192,)</f>
        <v>0</v>
      </c>
      <c r="X192" s="64">
        <f>IF($C192="909",$D192,)</f>
        <v>0</v>
      </c>
      <c r="Y192" s="64">
        <f t="shared" si="68"/>
        <v>0</v>
      </c>
      <c r="Z192" s="64"/>
      <c r="AA192" s="64">
        <f t="shared" si="42"/>
        <v>0</v>
      </c>
      <c r="AB192" s="64"/>
      <c r="AC192" s="64"/>
      <c r="AD192" s="4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</row>
    <row r="193" spans="1:54">
      <c r="A193" s="73">
        <v>32</v>
      </c>
      <c r="B193" s="49" t="s">
        <v>141</v>
      </c>
      <c r="C193" s="62"/>
      <c r="D193" s="63"/>
      <c r="E193" s="43">
        <f t="shared" si="39"/>
        <v>0</v>
      </c>
      <c r="F193" s="64">
        <f t="shared" ref="F193" si="72">F194+F195+F196</f>
        <v>0</v>
      </c>
      <c r="G193" s="64">
        <f t="shared" si="63"/>
        <v>0</v>
      </c>
      <c r="H193" s="64">
        <f>H194+H195+H196</f>
        <v>0</v>
      </c>
      <c r="I193" s="64">
        <f t="shared" ref="I193:Q193" si="73">I194+I195+I196</f>
        <v>0</v>
      </c>
      <c r="J193" s="64">
        <f t="shared" si="73"/>
        <v>0</v>
      </c>
      <c r="K193" s="64">
        <f t="shared" si="73"/>
        <v>0</v>
      </c>
      <c r="L193" s="64">
        <f t="shared" si="73"/>
        <v>0</v>
      </c>
      <c r="M193" s="64">
        <f t="shared" si="73"/>
        <v>0</v>
      </c>
      <c r="N193" s="64">
        <f t="shared" si="73"/>
        <v>0</v>
      </c>
      <c r="O193" s="64">
        <f t="shared" si="73"/>
        <v>0</v>
      </c>
      <c r="P193" s="64">
        <f t="shared" si="73"/>
        <v>0</v>
      </c>
      <c r="Q193" s="64">
        <f t="shared" si="73"/>
        <v>0</v>
      </c>
      <c r="R193" s="64"/>
      <c r="S193" s="64"/>
      <c r="T193" s="64">
        <f t="shared" si="46"/>
        <v>0</v>
      </c>
      <c r="U193" s="64">
        <f>U194+U195+U196</f>
        <v>0</v>
      </c>
      <c r="V193" s="64">
        <f>V194+V195+V196</f>
        <v>0</v>
      </c>
      <c r="W193" s="64">
        <f>W194+W195+W196</f>
        <v>0</v>
      </c>
      <c r="X193" s="64">
        <f>X194+X195+X196</f>
        <v>0</v>
      </c>
      <c r="Y193" s="64">
        <f t="shared" si="68"/>
        <v>0</v>
      </c>
      <c r="Z193" s="64"/>
      <c r="AA193" s="64">
        <f t="shared" si="42"/>
        <v>0</v>
      </c>
      <c r="AB193" s="64"/>
      <c r="AC193" s="64"/>
      <c r="AD193" s="4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</row>
    <row r="194" spans="1:54" ht="12.75" hidden="1" customHeight="1" outlineLevel="1">
      <c r="A194" s="73">
        <v>28</v>
      </c>
      <c r="B194" s="61" t="s">
        <v>137</v>
      </c>
      <c r="C194" s="62" t="s">
        <v>303</v>
      </c>
      <c r="D194" s="63"/>
      <c r="E194" s="43">
        <f t="shared" si="39"/>
        <v>0</v>
      </c>
      <c r="F194" s="64">
        <f>IF($C194="820",$D194,)</f>
        <v>0</v>
      </c>
      <c r="G194" s="64">
        <f t="shared" si="63"/>
        <v>0</v>
      </c>
      <c r="H194" s="64">
        <f>IF($C194="864",$D194,)</f>
        <v>0</v>
      </c>
      <c r="I194" s="64">
        <f>IF($C194="867",$D194,)</f>
        <v>0</v>
      </c>
      <c r="J194" s="64">
        <f>IF($C194="861",$D194,)</f>
        <v>0</v>
      </c>
      <c r="K194" s="64">
        <f>IF($C194="862",$D194,)</f>
        <v>0</v>
      </c>
      <c r="L194" s="64">
        <f>IF($C194="865",$D194,)</f>
        <v>0</v>
      </c>
      <c r="M194" s="64">
        <f>IF($C194="868",$D194,)</f>
        <v>0</v>
      </c>
      <c r="N194" s="64">
        <f>IF($C194="869",$D194,)</f>
        <v>0</v>
      </c>
      <c r="O194" s="64">
        <f>IF($C194="871",$D194,)</f>
        <v>0</v>
      </c>
      <c r="P194" s="64">
        <f>IF($C194="874",$D194,)</f>
        <v>0</v>
      </c>
      <c r="Q194" s="64">
        <f>IF($C194="873",$D194,)</f>
        <v>0</v>
      </c>
      <c r="R194" s="64"/>
      <c r="S194" s="64"/>
      <c r="T194" s="64">
        <f t="shared" si="46"/>
        <v>0</v>
      </c>
      <c r="U194" s="64">
        <f>IF($C194="877",$D194,)</f>
        <v>0</v>
      </c>
      <c r="V194" s="64">
        <f>IF($C194="875",$D194,)</f>
        <v>0</v>
      </c>
      <c r="W194" s="64">
        <f>IF($C194="872",$D194,)</f>
        <v>0</v>
      </c>
      <c r="X194" s="64">
        <f>IF($C194="909",$D194,)</f>
        <v>0</v>
      </c>
      <c r="Y194" s="64">
        <f t="shared" si="68"/>
        <v>0</v>
      </c>
      <c r="Z194" s="64"/>
      <c r="AA194" s="64">
        <f t="shared" si="42"/>
        <v>0</v>
      </c>
      <c r="AB194" s="64"/>
      <c r="AC194" s="64"/>
      <c r="AD194" s="4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</row>
    <row r="195" spans="1:54" ht="12.75" hidden="1" customHeight="1" outlineLevel="1">
      <c r="A195" s="73">
        <v>28</v>
      </c>
      <c r="B195" s="74" t="s">
        <v>94</v>
      </c>
      <c r="C195" s="62" t="s">
        <v>306</v>
      </c>
      <c r="D195" s="63"/>
      <c r="E195" s="43">
        <f t="shared" si="39"/>
        <v>0</v>
      </c>
      <c r="F195" s="64">
        <f>IF($C195="820",$D195,)</f>
        <v>0</v>
      </c>
      <c r="G195" s="64">
        <f t="shared" si="63"/>
        <v>0</v>
      </c>
      <c r="H195" s="64">
        <f>IF($C195="864",$D195,)</f>
        <v>0</v>
      </c>
      <c r="I195" s="64">
        <f>IF($C195="867",$D195,)</f>
        <v>0</v>
      </c>
      <c r="J195" s="64">
        <f>IF($C195="861",$D195,)</f>
        <v>0</v>
      </c>
      <c r="K195" s="64">
        <f>IF($C195="862",$D195,)</f>
        <v>0</v>
      </c>
      <c r="L195" s="64">
        <f>IF($C195="865",$D195,)</f>
        <v>0</v>
      </c>
      <c r="M195" s="64">
        <f>IF($C195="868",$D195,)</f>
        <v>0</v>
      </c>
      <c r="N195" s="64">
        <f>IF($C195="869",$D195,)</f>
        <v>0</v>
      </c>
      <c r="O195" s="64">
        <f>IF($C195="871",$D195,)</f>
        <v>0</v>
      </c>
      <c r="P195" s="64">
        <f>IF($C195="874",$D195,)</f>
        <v>0</v>
      </c>
      <c r="Q195" s="64">
        <f>IF($C195="873",$D195,)</f>
        <v>0</v>
      </c>
      <c r="R195" s="64"/>
      <c r="S195" s="64"/>
      <c r="T195" s="64">
        <f t="shared" si="46"/>
        <v>0</v>
      </c>
      <c r="U195" s="64">
        <f>IF($C195="877",$D195,)</f>
        <v>0</v>
      </c>
      <c r="V195" s="64">
        <f>IF($C195="875",$D195,)</f>
        <v>0</v>
      </c>
      <c r="W195" s="64">
        <f>IF($C195="872",$D195,)</f>
        <v>0</v>
      </c>
      <c r="X195" s="64">
        <f>IF($C195="909",$D195,)</f>
        <v>0</v>
      </c>
      <c r="Y195" s="64">
        <f t="shared" si="68"/>
        <v>0</v>
      </c>
      <c r="Z195" s="64"/>
      <c r="AA195" s="64">
        <f t="shared" si="42"/>
        <v>0</v>
      </c>
      <c r="AB195" s="64"/>
      <c r="AC195" s="64"/>
      <c r="AD195" s="4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</row>
    <row r="196" spans="1:54" ht="12.75" hidden="1" customHeight="1" outlineLevel="1">
      <c r="A196" s="73">
        <v>28</v>
      </c>
      <c r="B196" s="74" t="s">
        <v>90</v>
      </c>
      <c r="C196" s="62" t="s">
        <v>304</v>
      </c>
      <c r="D196" s="63"/>
      <c r="E196" s="43">
        <f t="shared" si="39"/>
        <v>0</v>
      </c>
      <c r="F196" s="64">
        <f>IF($C196="820",$D196,)</f>
        <v>0</v>
      </c>
      <c r="G196" s="64">
        <f t="shared" si="63"/>
        <v>0</v>
      </c>
      <c r="H196" s="64">
        <f>IF($C196="864",$D196,)</f>
        <v>0</v>
      </c>
      <c r="I196" s="64">
        <f>IF($C196="867",$D196,)</f>
        <v>0</v>
      </c>
      <c r="J196" s="64">
        <f>IF($C196="861",$D196,)</f>
        <v>0</v>
      </c>
      <c r="K196" s="64">
        <f>IF($C196="862",$D196,)</f>
        <v>0</v>
      </c>
      <c r="L196" s="64">
        <f>IF($C196="865",$D196,)</f>
        <v>0</v>
      </c>
      <c r="M196" s="64">
        <f>IF($C196="868",$D196,)</f>
        <v>0</v>
      </c>
      <c r="N196" s="64">
        <f>IF($C196="869",$D196,)</f>
        <v>0</v>
      </c>
      <c r="O196" s="64">
        <f>IF($C196="871",$D196,)</f>
        <v>0</v>
      </c>
      <c r="P196" s="64">
        <f>IF($C196="874",$D196,)</f>
        <v>0</v>
      </c>
      <c r="Q196" s="64">
        <f>IF($C196="873",$D196,)</f>
        <v>0</v>
      </c>
      <c r="R196" s="64"/>
      <c r="S196" s="64"/>
      <c r="T196" s="64">
        <f t="shared" si="46"/>
        <v>0</v>
      </c>
      <c r="U196" s="64">
        <f>IF($C196="877",$D196,)</f>
        <v>0</v>
      </c>
      <c r="V196" s="64">
        <f>IF($C196="875",$D196,)</f>
        <v>0</v>
      </c>
      <c r="W196" s="64">
        <f>IF($C196="872",$D196,)</f>
        <v>0</v>
      </c>
      <c r="X196" s="64">
        <f>IF($C196="909",$D196,)</f>
        <v>0</v>
      </c>
      <c r="Y196" s="64">
        <f t="shared" si="68"/>
        <v>0</v>
      </c>
      <c r="Z196" s="64"/>
      <c r="AA196" s="64">
        <f t="shared" si="42"/>
        <v>0</v>
      </c>
      <c r="AB196" s="64"/>
      <c r="AC196" s="64"/>
      <c r="AD196" s="4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</row>
    <row r="197" spans="1:54" collapsed="1">
      <c r="A197" s="73">
        <v>33</v>
      </c>
      <c r="B197" s="49" t="s">
        <v>142</v>
      </c>
      <c r="C197" s="62" t="s">
        <v>303</v>
      </c>
      <c r="D197" s="63"/>
      <c r="E197" s="43">
        <f t="shared" si="39"/>
        <v>0</v>
      </c>
      <c r="F197" s="64">
        <f>IF($C197="820",$D197,)</f>
        <v>0</v>
      </c>
      <c r="G197" s="64">
        <f t="shared" si="63"/>
        <v>0</v>
      </c>
      <c r="H197" s="64">
        <f>IF($C197="864",$D197,)</f>
        <v>0</v>
      </c>
      <c r="I197" s="64">
        <f>IF($C197="867",$D197,)</f>
        <v>0</v>
      </c>
      <c r="J197" s="64">
        <f>IF($C197="861",$D197,)</f>
        <v>0</v>
      </c>
      <c r="K197" s="64">
        <f>IF($C197="862",$D197,)</f>
        <v>0</v>
      </c>
      <c r="L197" s="64">
        <f>IF($C197="865",$D197,)</f>
        <v>0</v>
      </c>
      <c r="M197" s="64">
        <f>IF($C197="868",$D197,)</f>
        <v>0</v>
      </c>
      <c r="N197" s="64">
        <f>IF($C197="869",$D197,)</f>
        <v>0</v>
      </c>
      <c r="O197" s="64">
        <f>IF($C197="871",$D197,)</f>
        <v>0</v>
      </c>
      <c r="P197" s="64">
        <f>IF($C197="874",$D197,)</f>
        <v>0</v>
      </c>
      <c r="Q197" s="64">
        <f>IF($C197="873",$D197,)</f>
        <v>0</v>
      </c>
      <c r="R197" s="64"/>
      <c r="S197" s="64"/>
      <c r="T197" s="64">
        <f t="shared" si="46"/>
        <v>0</v>
      </c>
      <c r="U197" s="64">
        <f>IF($C197="877",$D197,)</f>
        <v>0</v>
      </c>
      <c r="V197" s="64">
        <f>IF($C197="875",$D197,)</f>
        <v>0</v>
      </c>
      <c r="W197" s="64">
        <f>IF($C197="872",$D197,)</f>
        <v>0</v>
      </c>
      <c r="X197" s="64">
        <f>IF($C197="909",$D197,)</f>
        <v>0</v>
      </c>
      <c r="Y197" s="64">
        <f t="shared" si="68"/>
        <v>0</v>
      </c>
      <c r="Z197" s="64"/>
      <c r="AA197" s="64">
        <f t="shared" si="42"/>
        <v>0</v>
      </c>
      <c r="AB197" s="64"/>
      <c r="AC197" s="64"/>
      <c r="AD197" s="4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</row>
    <row r="198" spans="1:54">
      <c r="A198" s="73">
        <v>34</v>
      </c>
      <c r="B198" s="49" t="s">
        <v>143</v>
      </c>
      <c r="C198" s="62"/>
      <c r="D198" s="63"/>
      <c r="E198" s="43">
        <f t="shared" si="39"/>
        <v>0</v>
      </c>
      <c r="F198" s="63">
        <f t="shared" ref="F198:Y198" si="74">F199+F200</f>
        <v>0</v>
      </c>
      <c r="G198" s="63">
        <f t="shared" si="74"/>
        <v>0</v>
      </c>
      <c r="H198" s="63">
        <f t="shared" si="74"/>
        <v>0</v>
      </c>
      <c r="I198" s="63">
        <f t="shared" si="74"/>
        <v>0</v>
      </c>
      <c r="J198" s="63">
        <f t="shared" si="74"/>
        <v>0</v>
      </c>
      <c r="K198" s="63">
        <f t="shared" si="74"/>
        <v>0</v>
      </c>
      <c r="L198" s="63">
        <f t="shared" si="74"/>
        <v>0</v>
      </c>
      <c r="M198" s="63">
        <f t="shared" si="74"/>
        <v>0</v>
      </c>
      <c r="N198" s="63">
        <f t="shared" si="74"/>
        <v>0</v>
      </c>
      <c r="O198" s="63">
        <f t="shared" si="74"/>
        <v>0</v>
      </c>
      <c r="P198" s="63">
        <f t="shared" si="74"/>
        <v>0</v>
      </c>
      <c r="Q198" s="63">
        <f t="shared" si="74"/>
        <v>0</v>
      </c>
      <c r="R198" s="63">
        <f t="shared" si="74"/>
        <v>0</v>
      </c>
      <c r="S198" s="63">
        <f t="shared" si="74"/>
        <v>0</v>
      </c>
      <c r="T198" s="63">
        <f t="shared" si="74"/>
        <v>0</v>
      </c>
      <c r="U198" s="63">
        <f t="shared" si="74"/>
        <v>0</v>
      </c>
      <c r="V198" s="63">
        <f t="shared" si="74"/>
        <v>0</v>
      </c>
      <c r="W198" s="63">
        <f t="shared" si="74"/>
        <v>0</v>
      </c>
      <c r="X198" s="63">
        <f t="shared" si="74"/>
        <v>0</v>
      </c>
      <c r="Y198" s="63">
        <f t="shared" si="74"/>
        <v>0</v>
      </c>
      <c r="Z198" s="64"/>
      <c r="AA198" s="64">
        <f t="shared" si="42"/>
        <v>0</v>
      </c>
      <c r="AB198" s="64"/>
      <c r="AC198" s="64"/>
      <c r="AD198" s="44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4"/>
      <c r="AZ198" s="64"/>
      <c r="BA198" s="64"/>
      <c r="BB198" s="64"/>
    </row>
    <row r="199" spans="1:54" hidden="1">
      <c r="A199" s="73">
        <v>28</v>
      </c>
      <c r="B199" s="61" t="s">
        <v>137</v>
      </c>
      <c r="C199" s="62" t="s">
        <v>303</v>
      </c>
      <c r="D199" s="63"/>
      <c r="E199" s="43">
        <f t="shared" si="39"/>
        <v>0</v>
      </c>
      <c r="F199" s="64">
        <f t="shared" ref="F199:F200" si="75">IF($C199="820",$D199,)</f>
        <v>0</v>
      </c>
      <c r="G199" s="64">
        <f t="shared" ref="G199:G200" si="76">H199+I199+J199+K199+L199+M199+N199+O199+P199+Q199+U199+V199+W199+X199</f>
        <v>0</v>
      </c>
      <c r="H199" s="64">
        <f t="shared" ref="H199:H200" si="77">IF($C199="864",$D199,)</f>
        <v>0</v>
      </c>
      <c r="I199" s="64">
        <f t="shared" ref="I199:I200" si="78">IF($C199="867",$D199,)</f>
        <v>0</v>
      </c>
      <c r="J199" s="64">
        <f t="shared" ref="J199:J200" si="79">IF($C199="861",$D199,)</f>
        <v>0</v>
      </c>
      <c r="K199" s="64">
        <f t="shared" ref="K199:K200" si="80">IF($C199="862",$D199,)</f>
        <v>0</v>
      </c>
      <c r="L199" s="64">
        <f t="shared" ref="L199:L200" si="81">IF($C199="865",$D199,)</f>
        <v>0</v>
      </c>
      <c r="M199" s="64">
        <f t="shared" ref="M199:M200" si="82">IF($C199="868",$D199,)</f>
        <v>0</v>
      </c>
      <c r="N199" s="64">
        <f t="shared" ref="N199:N200" si="83">IF($C199="869",$D199,)</f>
        <v>0</v>
      </c>
      <c r="O199" s="64">
        <f t="shared" ref="O199:O200" si="84">IF($C199="871",$D199,)</f>
        <v>0</v>
      </c>
      <c r="P199" s="64">
        <f t="shared" ref="P199:P200" si="85">IF($C199="874",$D199,)</f>
        <v>0</v>
      </c>
      <c r="Q199" s="64">
        <f t="shared" ref="Q199:Q200" si="86">IF($C199="873",$D199,)</f>
        <v>0</v>
      </c>
      <c r="R199" s="64"/>
      <c r="S199" s="64"/>
      <c r="T199" s="64">
        <f t="shared" ref="T199:T200" si="87">Q199-R199-S199</f>
        <v>0</v>
      </c>
      <c r="U199" s="64">
        <f t="shared" ref="U199:U200" si="88">IF($C199="877",$D199,)</f>
        <v>0</v>
      </c>
      <c r="V199" s="64">
        <f t="shared" ref="V199:V200" si="89">IF($C199="875",$D199,)</f>
        <v>0</v>
      </c>
      <c r="W199" s="64">
        <f t="shared" ref="W199:W200" si="90">IF($C199="872",$D199,)</f>
        <v>0</v>
      </c>
      <c r="X199" s="64">
        <f t="shared" ref="X199:X200" si="91">IF($C199="909",$D199,)</f>
        <v>0</v>
      </c>
      <c r="Y199" s="64">
        <f t="shared" si="68"/>
        <v>0</v>
      </c>
      <c r="Z199" s="64"/>
      <c r="AA199" s="64">
        <f t="shared" si="42"/>
        <v>0</v>
      </c>
      <c r="AB199" s="64"/>
      <c r="AC199" s="64"/>
      <c r="AD199" s="4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</row>
    <row r="200" spans="1:54" hidden="1">
      <c r="A200" s="73">
        <v>28</v>
      </c>
      <c r="B200" s="74" t="s">
        <v>110</v>
      </c>
      <c r="C200" s="62" t="s">
        <v>308</v>
      </c>
      <c r="D200" s="63"/>
      <c r="E200" s="43">
        <f t="shared" si="39"/>
        <v>0</v>
      </c>
      <c r="F200" s="64">
        <f t="shared" si="75"/>
        <v>0</v>
      </c>
      <c r="G200" s="64">
        <f t="shared" si="76"/>
        <v>0</v>
      </c>
      <c r="H200" s="64">
        <f t="shared" si="77"/>
        <v>0</v>
      </c>
      <c r="I200" s="64">
        <f t="shared" si="78"/>
        <v>0</v>
      </c>
      <c r="J200" s="64">
        <f t="shared" si="79"/>
        <v>0</v>
      </c>
      <c r="K200" s="64">
        <f t="shared" si="80"/>
        <v>0</v>
      </c>
      <c r="L200" s="64">
        <f t="shared" si="81"/>
        <v>0</v>
      </c>
      <c r="M200" s="64">
        <f t="shared" si="82"/>
        <v>0</v>
      </c>
      <c r="N200" s="64">
        <f t="shared" si="83"/>
        <v>0</v>
      </c>
      <c r="O200" s="64">
        <f t="shared" si="84"/>
        <v>0</v>
      </c>
      <c r="P200" s="64">
        <f t="shared" si="85"/>
        <v>0</v>
      </c>
      <c r="Q200" s="64">
        <f t="shared" si="86"/>
        <v>0</v>
      </c>
      <c r="R200" s="64"/>
      <c r="S200" s="64"/>
      <c r="T200" s="64">
        <f t="shared" si="87"/>
        <v>0</v>
      </c>
      <c r="U200" s="64">
        <f t="shared" si="88"/>
        <v>0</v>
      </c>
      <c r="V200" s="64">
        <f t="shared" si="89"/>
        <v>0</v>
      </c>
      <c r="W200" s="64">
        <f t="shared" si="90"/>
        <v>0</v>
      </c>
      <c r="X200" s="64">
        <f t="shared" si="91"/>
        <v>0</v>
      </c>
      <c r="Y200" s="64">
        <f t="shared" si="68"/>
        <v>0</v>
      </c>
      <c r="Z200" s="64"/>
      <c r="AA200" s="64">
        <f t="shared" si="42"/>
        <v>0</v>
      </c>
      <c r="AB200" s="64"/>
      <c r="AC200" s="64"/>
      <c r="AD200" s="4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</row>
    <row r="201" spans="1:54">
      <c r="A201" s="73">
        <v>35</v>
      </c>
      <c r="B201" s="49" t="s">
        <v>144</v>
      </c>
      <c r="C201" s="62"/>
      <c r="D201" s="63"/>
      <c r="E201" s="43">
        <f t="shared" si="39"/>
        <v>0</v>
      </c>
      <c r="F201" s="64">
        <f t="shared" ref="F201:Y201" si="92">F202</f>
        <v>0</v>
      </c>
      <c r="G201" s="64">
        <f t="shared" si="92"/>
        <v>0</v>
      </c>
      <c r="H201" s="64">
        <f t="shared" si="92"/>
        <v>0</v>
      </c>
      <c r="I201" s="64">
        <f t="shared" si="92"/>
        <v>0</v>
      </c>
      <c r="J201" s="64">
        <f t="shared" si="92"/>
        <v>0</v>
      </c>
      <c r="K201" s="64">
        <f t="shared" si="92"/>
        <v>0</v>
      </c>
      <c r="L201" s="64">
        <f t="shared" si="92"/>
        <v>0</v>
      </c>
      <c r="M201" s="64">
        <f t="shared" si="92"/>
        <v>0</v>
      </c>
      <c r="N201" s="64">
        <f t="shared" si="92"/>
        <v>0</v>
      </c>
      <c r="O201" s="64">
        <f t="shared" si="92"/>
        <v>0</v>
      </c>
      <c r="P201" s="64">
        <f t="shared" si="92"/>
        <v>0</v>
      </c>
      <c r="Q201" s="64">
        <f t="shared" si="92"/>
        <v>0</v>
      </c>
      <c r="R201" s="64">
        <f t="shared" si="92"/>
        <v>0</v>
      </c>
      <c r="S201" s="64">
        <f t="shared" si="92"/>
        <v>0</v>
      </c>
      <c r="T201" s="64">
        <f t="shared" si="92"/>
        <v>0</v>
      </c>
      <c r="U201" s="64">
        <f t="shared" si="92"/>
        <v>0</v>
      </c>
      <c r="V201" s="64">
        <f t="shared" si="92"/>
        <v>0</v>
      </c>
      <c r="W201" s="64">
        <f t="shared" si="92"/>
        <v>0</v>
      </c>
      <c r="X201" s="64">
        <f t="shared" si="92"/>
        <v>0</v>
      </c>
      <c r="Y201" s="64">
        <f t="shared" si="92"/>
        <v>0</v>
      </c>
      <c r="Z201" s="64"/>
      <c r="AA201" s="64">
        <f t="shared" si="42"/>
        <v>0</v>
      </c>
      <c r="AB201" s="64"/>
      <c r="AC201" s="64"/>
      <c r="AD201" s="4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</row>
    <row r="202" spans="1:54" ht="12.75" hidden="1" customHeight="1" outlineLevel="1">
      <c r="A202" s="73" t="s">
        <v>21</v>
      </c>
      <c r="B202" s="67" t="s">
        <v>27</v>
      </c>
      <c r="C202" s="62" t="s">
        <v>313</v>
      </c>
      <c r="D202" s="63"/>
      <c r="E202" s="43">
        <f t="shared" si="39"/>
        <v>0</v>
      </c>
      <c r="F202" s="64">
        <f>IF($C202="820",$D202,)</f>
        <v>0</v>
      </c>
      <c r="G202" s="64">
        <f t="shared" si="63"/>
        <v>0</v>
      </c>
      <c r="H202" s="64">
        <f>IF($C202="864",$D202,)</f>
        <v>0</v>
      </c>
      <c r="I202" s="64">
        <f>IF($C202="867",$D202,)</f>
        <v>0</v>
      </c>
      <c r="J202" s="64">
        <f>IF($C202="861",$D202,)</f>
        <v>0</v>
      </c>
      <c r="K202" s="64">
        <f>IF($C202="862",$D202,)</f>
        <v>0</v>
      </c>
      <c r="L202" s="64">
        <f>IF($C202="865",$D202,)</f>
        <v>0</v>
      </c>
      <c r="M202" s="64">
        <f>IF($C202="868",$D202,)</f>
        <v>0</v>
      </c>
      <c r="N202" s="64">
        <f>IF($C202="869",$D202,)</f>
        <v>0</v>
      </c>
      <c r="O202" s="64">
        <f>IF($C202="871",$D202,)</f>
        <v>0</v>
      </c>
      <c r="P202" s="64">
        <f>IF($C202="874",$D202,)</f>
        <v>0</v>
      </c>
      <c r="Q202" s="64">
        <f>IF($C202="873",$D202,)</f>
        <v>0</v>
      </c>
      <c r="R202" s="64"/>
      <c r="S202" s="64"/>
      <c r="T202" s="64">
        <f t="shared" si="46"/>
        <v>0</v>
      </c>
      <c r="U202" s="64">
        <f>IF($C202="877",$D202,)</f>
        <v>0</v>
      </c>
      <c r="V202" s="64">
        <f>IF($C202="875",$D202,)</f>
        <v>0</v>
      </c>
      <c r="W202" s="64">
        <f>IF($C202="872",$D202,)</f>
        <v>0</v>
      </c>
      <c r="X202" s="64">
        <f>IF($C202="909",$D202,)</f>
        <v>0</v>
      </c>
      <c r="Y202" s="64">
        <f>IF(OR($C202="932",$C202="934",$C202="949"),$D202,)</f>
        <v>0</v>
      </c>
      <c r="Z202" s="64"/>
      <c r="AA202" s="64">
        <f t="shared" si="42"/>
        <v>0</v>
      </c>
      <c r="AB202" s="64"/>
      <c r="AC202" s="64"/>
      <c r="AD202" s="4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</row>
    <row r="203" spans="1:54" collapsed="1">
      <c r="A203" s="73">
        <v>36</v>
      </c>
      <c r="B203" s="49" t="s">
        <v>145</v>
      </c>
      <c r="C203" s="62"/>
      <c r="D203" s="63"/>
      <c r="E203" s="43">
        <f t="shared" si="39"/>
        <v>0</v>
      </c>
      <c r="F203" s="64">
        <f t="shared" ref="F203:Y203" si="93">F204</f>
        <v>0</v>
      </c>
      <c r="G203" s="64">
        <f t="shared" si="93"/>
        <v>0</v>
      </c>
      <c r="H203" s="64">
        <f t="shared" si="93"/>
        <v>0</v>
      </c>
      <c r="I203" s="64">
        <f t="shared" si="93"/>
        <v>0</v>
      </c>
      <c r="J203" s="64">
        <f t="shared" si="93"/>
        <v>0</v>
      </c>
      <c r="K203" s="64">
        <f t="shared" si="93"/>
        <v>0</v>
      </c>
      <c r="L203" s="64">
        <f t="shared" si="93"/>
        <v>0</v>
      </c>
      <c r="M203" s="64">
        <f t="shared" si="93"/>
        <v>0</v>
      </c>
      <c r="N203" s="64">
        <f t="shared" si="93"/>
        <v>0</v>
      </c>
      <c r="O203" s="64">
        <f t="shared" si="93"/>
        <v>0</v>
      </c>
      <c r="P203" s="64">
        <f t="shared" si="93"/>
        <v>0</v>
      </c>
      <c r="Q203" s="64">
        <f t="shared" si="93"/>
        <v>0</v>
      </c>
      <c r="R203" s="64">
        <f t="shared" si="93"/>
        <v>0</v>
      </c>
      <c r="S203" s="64">
        <f t="shared" si="93"/>
        <v>0</v>
      </c>
      <c r="T203" s="64">
        <f t="shared" si="93"/>
        <v>0</v>
      </c>
      <c r="U203" s="64">
        <f t="shared" si="93"/>
        <v>0</v>
      </c>
      <c r="V203" s="64">
        <f t="shared" si="93"/>
        <v>0</v>
      </c>
      <c r="W203" s="64">
        <f t="shared" si="93"/>
        <v>0</v>
      </c>
      <c r="X203" s="64">
        <f t="shared" si="93"/>
        <v>0</v>
      </c>
      <c r="Y203" s="64">
        <f t="shared" si="93"/>
        <v>0</v>
      </c>
      <c r="Z203" s="64"/>
      <c r="AA203" s="64">
        <f t="shared" si="42"/>
        <v>0</v>
      </c>
      <c r="AB203" s="64"/>
      <c r="AC203" s="64"/>
      <c r="AD203" s="4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</row>
    <row r="204" spans="1:54" ht="12.75" hidden="1" customHeight="1" outlineLevel="1">
      <c r="A204" s="73" t="s">
        <v>21</v>
      </c>
      <c r="B204" s="49" t="s">
        <v>27</v>
      </c>
      <c r="C204" s="62" t="s">
        <v>314</v>
      </c>
      <c r="D204" s="63"/>
      <c r="E204" s="43">
        <f t="shared" si="39"/>
        <v>0</v>
      </c>
      <c r="F204" s="64">
        <f>IF($C204="820",$D204,)</f>
        <v>0</v>
      </c>
      <c r="G204" s="64">
        <f t="shared" si="63"/>
        <v>0</v>
      </c>
      <c r="H204" s="64">
        <f>IF($C204="864",$D204,)</f>
        <v>0</v>
      </c>
      <c r="I204" s="64">
        <f>IF($C204="867",$D204,)</f>
        <v>0</v>
      </c>
      <c r="J204" s="64">
        <f>IF($C204="861",$D204,)</f>
        <v>0</v>
      </c>
      <c r="K204" s="64">
        <f>IF($C204="862",$D204,)</f>
        <v>0</v>
      </c>
      <c r="L204" s="64">
        <f>IF($C204="865",$D204,)</f>
        <v>0</v>
      </c>
      <c r="M204" s="64">
        <f>IF($C204="868",$D204,)</f>
        <v>0</v>
      </c>
      <c r="N204" s="64">
        <f>IF($C204="869",$D204,)</f>
        <v>0</v>
      </c>
      <c r="O204" s="64">
        <f>IF($C204="871",$D204,)</f>
        <v>0</v>
      </c>
      <c r="P204" s="64">
        <f>IF($C204="874",$D204,)</f>
        <v>0</v>
      </c>
      <c r="Q204" s="64">
        <f>IF($C204="873",$D204,)</f>
        <v>0</v>
      </c>
      <c r="R204" s="64"/>
      <c r="S204" s="64"/>
      <c r="T204" s="64">
        <f t="shared" si="46"/>
        <v>0</v>
      </c>
      <c r="U204" s="64">
        <f>IF($C204="877",$D204,)</f>
        <v>0</v>
      </c>
      <c r="V204" s="64">
        <f>IF($C204="875",$D204,)</f>
        <v>0</v>
      </c>
      <c r="W204" s="64">
        <f>IF($C204="872",$D204,)</f>
        <v>0</v>
      </c>
      <c r="X204" s="64">
        <f>IF($C204="909",$D204,)</f>
        <v>0</v>
      </c>
      <c r="Y204" s="64">
        <f>IF(OR($C204="932",$C204="934",$C204="949"),$D204,)</f>
        <v>0</v>
      </c>
      <c r="Z204" s="64"/>
      <c r="AA204" s="64">
        <f t="shared" si="42"/>
        <v>0</v>
      </c>
      <c r="AB204" s="64"/>
      <c r="AC204" s="64"/>
      <c r="AD204" s="4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</row>
    <row r="205" spans="1:54" collapsed="1">
      <c r="A205" s="73">
        <v>37</v>
      </c>
      <c r="B205" s="49" t="s">
        <v>146</v>
      </c>
      <c r="C205" s="62"/>
      <c r="D205" s="63"/>
      <c r="E205" s="43">
        <f t="shared" si="39"/>
        <v>0</v>
      </c>
      <c r="F205" s="64">
        <f t="shared" ref="F205:Y205" si="94">F206</f>
        <v>0</v>
      </c>
      <c r="G205" s="64">
        <f t="shared" si="94"/>
        <v>0</v>
      </c>
      <c r="H205" s="64">
        <f t="shared" si="94"/>
        <v>0</v>
      </c>
      <c r="I205" s="64">
        <f t="shared" si="94"/>
        <v>0</v>
      </c>
      <c r="J205" s="64">
        <f t="shared" si="94"/>
        <v>0</v>
      </c>
      <c r="K205" s="64">
        <f t="shared" si="94"/>
        <v>0</v>
      </c>
      <c r="L205" s="64">
        <f t="shared" si="94"/>
        <v>0</v>
      </c>
      <c r="M205" s="64">
        <f t="shared" si="94"/>
        <v>0</v>
      </c>
      <c r="N205" s="64">
        <f t="shared" si="94"/>
        <v>0</v>
      </c>
      <c r="O205" s="64">
        <f t="shared" si="94"/>
        <v>0</v>
      </c>
      <c r="P205" s="64">
        <f t="shared" si="94"/>
        <v>0</v>
      </c>
      <c r="Q205" s="64">
        <f t="shared" si="94"/>
        <v>0</v>
      </c>
      <c r="R205" s="64">
        <f t="shared" si="94"/>
        <v>0</v>
      </c>
      <c r="S205" s="64">
        <f t="shared" si="94"/>
        <v>0</v>
      </c>
      <c r="T205" s="64">
        <f t="shared" si="94"/>
        <v>0</v>
      </c>
      <c r="U205" s="64">
        <f t="shared" si="94"/>
        <v>0</v>
      </c>
      <c r="V205" s="64">
        <f t="shared" si="94"/>
        <v>0</v>
      </c>
      <c r="W205" s="64">
        <f t="shared" si="94"/>
        <v>0</v>
      </c>
      <c r="X205" s="64">
        <f t="shared" si="94"/>
        <v>0</v>
      </c>
      <c r="Y205" s="64">
        <f t="shared" si="94"/>
        <v>0</v>
      </c>
      <c r="Z205" s="64"/>
      <c r="AA205" s="64">
        <f t="shared" si="42"/>
        <v>0</v>
      </c>
      <c r="AB205" s="64"/>
      <c r="AC205" s="64"/>
      <c r="AD205" s="4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</row>
    <row r="206" spans="1:54" ht="12.75" hidden="1" customHeight="1" outlineLevel="1">
      <c r="A206" s="75" t="s">
        <v>21</v>
      </c>
      <c r="B206" s="67" t="s">
        <v>27</v>
      </c>
      <c r="C206" s="62" t="s">
        <v>314</v>
      </c>
      <c r="D206" s="63"/>
      <c r="E206" s="43">
        <f t="shared" ref="E206:E269" si="95">F206+G206+Y206+Z206+AA206</f>
        <v>0</v>
      </c>
      <c r="F206" s="64">
        <f t="shared" ref="F206:F212" si="96">IF($C206="820",$D206,)</f>
        <v>0</v>
      </c>
      <c r="G206" s="64">
        <f t="shared" si="63"/>
        <v>0</v>
      </c>
      <c r="H206" s="64">
        <f t="shared" ref="H206:H212" si="97">IF($C206="864",$D206,)</f>
        <v>0</v>
      </c>
      <c r="I206" s="64">
        <f t="shared" ref="I206:I212" si="98">IF($C206="867",$D206,)</f>
        <v>0</v>
      </c>
      <c r="J206" s="64">
        <f t="shared" ref="J206:J212" si="99">IF($C206="861",$D206,)</f>
        <v>0</v>
      </c>
      <c r="K206" s="64">
        <f t="shared" ref="K206:K212" si="100">IF($C206="862",$D206,)</f>
        <v>0</v>
      </c>
      <c r="L206" s="64">
        <f t="shared" ref="L206:L212" si="101">IF($C206="865",$D206,)</f>
        <v>0</v>
      </c>
      <c r="M206" s="64">
        <f t="shared" ref="M206:M212" si="102">IF($C206="868",$D206,)</f>
        <v>0</v>
      </c>
      <c r="N206" s="64">
        <f t="shared" ref="N206:N212" si="103">IF($C206="869",$D206,)</f>
        <v>0</v>
      </c>
      <c r="O206" s="64">
        <f t="shared" ref="O206:O212" si="104">IF($C206="871",$D206,)</f>
        <v>0</v>
      </c>
      <c r="P206" s="64">
        <f t="shared" ref="P206:P212" si="105">IF($C206="874",$D206,)</f>
        <v>0</v>
      </c>
      <c r="Q206" s="64">
        <f t="shared" ref="Q206:Q212" si="106">IF($C206="873",$D206,)</f>
        <v>0</v>
      </c>
      <c r="R206" s="64"/>
      <c r="S206" s="64"/>
      <c r="T206" s="64">
        <f t="shared" si="46"/>
        <v>0</v>
      </c>
      <c r="U206" s="64">
        <f t="shared" ref="U206:U212" si="107">IF($C206="877",$D206,)</f>
        <v>0</v>
      </c>
      <c r="V206" s="64">
        <f t="shared" ref="V206:V212" si="108">IF($C206="875",$D206,)</f>
        <v>0</v>
      </c>
      <c r="W206" s="64">
        <f t="shared" ref="W206:W212" si="109">IF($C206="872",$D206,)</f>
        <v>0</v>
      </c>
      <c r="X206" s="64">
        <f t="shared" ref="X206:X212" si="110">IF($C206="909",$D206,)</f>
        <v>0</v>
      </c>
      <c r="Y206" s="64">
        <f t="shared" ref="Y206:Y221" si="111">IF(OR($C206="932",$C206="934",$C206="949"),$D206,)</f>
        <v>0</v>
      </c>
      <c r="Z206" s="64"/>
      <c r="AA206" s="64">
        <f t="shared" si="42"/>
        <v>0</v>
      </c>
      <c r="AB206" s="64"/>
      <c r="AC206" s="64"/>
      <c r="AD206" s="4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</row>
    <row r="207" spans="1:54" collapsed="1">
      <c r="A207" s="73">
        <v>38</v>
      </c>
      <c r="B207" s="49" t="s">
        <v>147</v>
      </c>
      <c r="C207" s="62" t="s">
        <v>303</v>
      </c>
      <c r="D207" s="63"/>
      <c r="E207" s="43">
        <f t="shared" si="95"/>
        <v>0</v>
      </c>
      <c r="F207" s="64">
        <f t="shared" si="96"/>
        <v>0</v>
      </c>
      <c r="G207" s="64">
        <f t="shared" si="63"/>
        <v>0</v>
      </c>
      <c r="H207" s="64">
        <f t="shared" si="97"/>
        <v>0</v>
      </c>
      <c r="I207" s="64">
        <f t="shared" si="98"/>
        <v>0</v>
      </c>
      <c r="J207" s="64">
        <f t="shared" si="99"/>
        <v>0</v>
      </c>
      <c r="K207" s="64">
        <f t="shared" si="100"/>
        <v>0</v>
      </c>
      <c r="L207" s="64">
        <f t="shared" si="101"/>
        <v>0</v>
      </c>
      <c r="M207" s="64">
        <f t="shared" si="102"/>
        <v>0</v>
      </c>
      <c r="N207" s="64">
        <f t="shared" si="103"/>
        <v>0</v>
      </c>
      <c r="O207" s="64">
        <f t="shared" si="104"/>
        <v>0</v>
      </c>
      <c r="P207" s="64">
        <f t="shared" si="105"/>
        <v>0</v>
      </c>
      <c r="Q207" s="64">
        <f t="shared" si="106"/>
        <v>0</v>
      </c>
      <c r="R207" s="64"/>
      <c r="S207" s="64"/>
      <c r="T207" s="64">
        <f t="shared" si="46"/>
        <v>0</v>
      </c>
      <c r="U207" s="64">
        <f t="shared" si="107"/>
        <v>0</v>
      </c>
      <c r="V207" s="64">
        <f t="shared" si="108"/>
        <v>0</v>
      </c>
      <c r="W207" s="64">
        <f t="shared" si="109"/>
        <v>0</v>
      </c>
      <c r="X207" s="64">
        <f t="shared" si="110"/>
        <v>0</v>
      </c>
      <c r="Y207" s="64">
        <f t="shared" si="111"/>
        <v>0</v>
      </c>
      <c r="Z207" s="64"/>
      <c r="AA207" s="64">
        <f t="shared" si="42"/>
        <v>0</v>
      </c>
      <c r="AB207" s="64"/>
      <c r="AC207" s="64"/>
      <c r="AD207" s="4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</row>
    <row r="208" spans="1:54" ht="25.5">
      <c r="A208" s="73">
        <v>39</v>
      </c>
      <c r="B208" s="49" t="s">
        <v>148</v>
      </c>
      <c r="C208" s="62" t="s">
        <v>303</v>
      </c>
      <c r="D208" s="63"/>
      <c r="E208" s="43">
        <f t="shared" si="95"/>
        <v>0</v>
      </c>
      <c r="F208" s="64">
        <f t="shared" si="96"/>
        <v>0</v>
      </c>
      <c r="G208" s="64">
        <f t="shared" si="63"/>
        <v>0</v>
      </c>
      <c r="H208" s="64">
        <f t="shared" si="97"/>
        <v>0</v>
      </c>
      <c r="I208" s="64">
        <f t="shared" si="98"/>
        <v>0</v>
      </c>
      <c r="J208" s="64">
        <f t="shared" si="99"/>
        <v>0</v>
      </c>
      <c r="K208" s="64">
        <f t="shared" si="100"/>
        <v>0</v>
      </c>
      <c r="L208" s="64">
        <f t="shared" si="101"/>
        <v>0</v>
      </c>
      <c r="M208" s="64">
        <f t="shared" si="102"/>
        <v>0</v>
      </c>
      <c r="N208" s="64">
        <f t="shared" si="103"/>
        <v>0</v>
      </c>
      <c r="O208" s="64">
        <f t="shared" si="104"/>
        <v>0</v>
      </c>
      <c r="P208" s="64">
        <f t="shared" si="105"/>
        <v>0</v>
      </c>
      <c r="Q208" s="64">
        <f t="shared" si="106"/>
        <v>0</v>
      </c>
      <c r="R208" s="64"/>
      <c r="S208" s="64"/>
      <c r="T208" s="64">
        <f t="shared" si="46"/>
        <v>0</v>
      </c>
      <c r="U208" s="64">
        <f t="shared" si="107"/>
        <v>0</v>
      </c>
      <c r="V208" s="64">
        <f t="shared" si="108"/>
        <v>0</v>
      </c>
      <c r="W208" s="64">
        <f t="shared" si="109"/>
        <v>0</v>
      </c>
      <c r="X208" s="64">
        <f t="shared" si="110"/>
        <v>0</v>
      </c>
      <c r="Y208" s="64">
        <f t="shared" si="111"/>
        <v>0</v>
      </c>
      <c r="Z208" s="64"/>
      <c r="AA208" s="64">
        <f t="shared" si="42"/>
        <v>0</v>
      </c>
      <c r="AB208" s="64"/>
      <c r="AC208" s="64"/>
      <c r="AD208" s="4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</row>
    <row r="209" spans="1:54">
      <c r="A209" s="73">
        <v>40</v>
      </c>
      <c r="B209" s="49" t="s">
        <v>149</v>
      </c>
      <c r="C209" s="62" t="s">
        <v>303</v>
      </c>
      <c r="D209" s="63"/>
      <c r="E209" s="43">
        <f t="shared" si="95"/>
        <v>0</v>
      </c>
      <c r="F209" s="64">
        <f t="shared" si="96"/>
        <v>0</v>
      </c>
      <c r="G209" s="64">
        <f t="shared" si="63"/>
        <v>0</v>
      </c>
      <c r="H209" s="64">
        <f t="shared" si="97"/>
        <v>0</v>
      </c>
      <c r="I209" s="64">
        <f t="shared" si="98"/>
        <v>0</v>
      </c>
      <c r="J209" s="64">
        <f t="shared" si="99"/>
        <v>0</v>
      </c>
      <c r="K209" s="64">
        <f t="shared" si="100"/>
        <v>0</v>
      </c>
      <c r="L209" s="64">
        <f t="shared" si="101"/>
        <v>0</v>
      </c>
      <c r="M209" s="64">
        <f t="shared" si="102"/>
        <v>0</v>
      </c>
      <c r="N209" s="64">
        <f t="shared" si="103"/>
        <v>0</v>
      </c>
      <c r="O209" s="64">
        <f t="shared" si="104"/>
        <v>0</v>
      </c>
      <c r="P209" s="64">
        <f t="shared" si="105"/>
        <v>0</v>
      </c>
      <c r="Q209" s="64">
        <f t="shared" si="106"/>
        <v>0</v>
      </c>
      <c r="R209" s="64"/>
      <c r="S209" s="64"/>
      <c r="T209" s="64">
        <f t="shared" si="46"/>
        <v>0</v>
      </c>
      <c r="U209" s="64">
        <f t="shared" si="107"/>
        <v>0</v>
      </c>
      <c r="V209" s="64">
        <f t="shared" si="108"/>
        <v>0</v>
      </c>
      <c r="W209" s="64">
        <f t="shared" si="109"/>
        <v>0</v>
      </c>
      <c r="X209" s="64">
        <f t="shared" si="110"/>
        <v>0</v>
      </c>
      <c r="Y209" s="64">
        <f t="shared" si="111"/>
        <v>0</v>
      </c>
      <c r="Z209" s="64"/>
      <c r="AA209" s="64">
        <f t="shared" si="42"/>
        <v>0</v>
      </c>
      <c r="AB209" s="64"/>
      <c r="AC209" s="64"/>
      <c r="AD209" s="4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</row>
    <row r="210" spans="1:54">
      <c r="A210" s="73">
        <v>41</v>
      </c>
      <c r="B210" s="49" t="s">
        <v>150</v>
      </c>
      <c r="C210" s="62" t="s">
        <v>303</v>
      </c>
      <c r="D210" s="63"/>
      <c r="E210" s="43">
        <f t="shared" si="95"/>
        <v>0</v>
      </c>
      <c r="F210" s="64">
        <f t="shared" si="96"/>
        <v>0</v>
      </c>
      <c r="G210" s="64">
        <f t="shared" si="63"/>
        <v>0</v>
      </c>
      <c r="H210" s="64">
        <f t="shared" si="97"/>
        <v>0</v>
      </c>
      <c r="I210" s="64">
        <f t="shared" si="98"/>
        <v>0</v>
      </c>
      <c r="J210" s="64">
        <f t="shared" si="99"/>
        <v>0</v>
      </c>
      <c r="K210" s="64">
        <f t="shared" si="100"/>
        <v>0</v>
      </c>
      <c r="L210" s="64">
        <f t="shared" si="101"/>
        <v>0</v>
      </c>
      <c r="M210" s="64">
        <f t="shared" si="102"/>
        <v>0</v>
      </c>
      <c r="N210" s="64">
        <f t="shared" si="103"/>
        <v>0</v>
      </c>
      <c r="O210" s="64">
        <f t="shared" si="104"/>
        <v>0</v>
      </c>
      <c r="P210" s="64">
        <f t="shared" si="105"/>
        <v>0</v>
      </c>
      <c r="Q210" s="64">
        <f t="shared" si="106"/>
        <v>0</v>
      </c>
      <c r="R210" s="64"/>
      <c r="S210" s="64"/>
      <c r="T210" s="64">
        <f t="shared" si="46"/>
        <v>0</v>
      </c>
      <c r="U210" s="64">
        <f t="shared" si="107"/>
        <v>0</v>
      </c>
      <c r="V210" s="64">
        <f t="shared" si="108"/>
        <v>0</v>
      </c>
      <c r="W210" s="64">
        <f t="shared" si="109"/>
        <v>0</v>
      </c>
      <c r="X210" s="64">
        <f t="shared" si="110"/>
        <v>0</v>
      </c>
      <c r="Y210" s="64">
        <f t="shared" si="111"/>
        <v>0</v>
      </c>
      <c r="Z210" s="64"/>
      <c r="AA210" s="64">
        <f t="shared" ref="AA210:AA291" si="112">AB210+AC210</f>
        <v>0</v>
      </c>
      <c r="AB210" s="64"/>
      <c r="AC210" s="64"/>
      <c r="AD210" s="4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</row>
    <row r="211" spans="1:54">
      <c r="A211" s="73">
        <v>42</v>
      </c>
      <c r="B211" s="49" t="s">
        <v>151</v>
      </c>
      <c r="C211" s="62" t="s">
        <v>303</v>
      </c>
      <c r="D211" s="63"/>
      <c r="E211" s="43">
        <f t="shared" si="95"/>
        <v>0</v>
      </c>
      <c r="F211" s="64">
        <f t="shared" si="96"/>
        <v>0</v>
      </c>
      <c r="G211" s="64">
        <f t="shared" si="63"/>
        <v>0</v>
      </c>
      <c r="H211" s="64">
        <f t="shared" si="97"/>
        <v>0</v>
      </c>
      <c r="I211" s="64">
        <f t="shared" si="98"/>
        <v>0</v>
      </c>
      <c r="J211" s="64">
        <f t="shared" si="99"/>
        <v>0</v>
      </c>
      <c r="K211" s="64">
        <f t="shared" si="100"/>
        <v>0</v>
      </c>
      <c r="L211" s="64">
        <f t="shared" si="101"/>
        <v>0</v>
      </c>
      <c r="M211" s="64">
        <f t="shared" si="102"/>
        <v>0</v>
      </c>
      <c r="N211" s="64">
        <f t="shared" si="103"/>
        <v>0</v>
      </c>
      <c r="O211" s="64">
        <f t="shared" si="104"/>
        <v>0</v>
      </c>
      <c r="P211" s="64">
        <f t="shared" si="105"/>
        <v>0</v>
      </c>
      <c r="Q211" s="64">
        <f t="shared" si="106"/>
        <v>0</v>
      </c>
      <c r="R211" s="64"/>
      <c r="S211" s="64"/>
      <c r="T211" s="64">
        <f t="shared" si="46"/>
        <v>0</v>
      </c>
      <c r="U211" s="64">
        <f t="shared" si="107"/>
        <v>0</v>
      </c>
      <c r="V211" s="64">
        <f t="shared" si="108"/>
        <v>0</v>
      </c>
      <c r="W211" s="64">
        <f t="shared" si="109"/>
        <v>0</v>
      </c>
      <c r="X211" s="64">
        <f t="shared" si="110"/>
        <v>0</v>
      </c>
      <c r="Y211" s="64">
        <f t="shared" si="111"/>
        <v>0</v>
      </c>
      <c r="Z211" s="64"/>
      <c r="AA211" s="64">
        <f t="shared" si="112"/>
        <v>0</v>
      </c>
      <c r="AB211" s="64"/>
      <c r="AC211" s="64"/>
      <c r="AD211" s="4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</row>
    <row r="212" spans="1:54">
      <c r="A212" s="73">
        <v>43</v>
      </c>
      <c r="B212" s="49" t="s">
        <v>152</v>
      </c>
      <c r="C212" s="62" t="s">
        <v>303</v>
      </c>
      <c r="D212" s="63"/>
      <c r="E212" s="43">
        <f t="shared" si="95"/>
        <v>0</v>
      </c>
      <c r="F212" s="64">
        <f t="shared" si="96"/>
        <v>0</v>
      </c>
      <c r="G212" s="64">
        <f t="shared" si="63"/>
        <v>0</v>
      </c>
      <c r="H212" s="64">
        <f t="shared" si="97"/>
        <v>0</v>
      </c>
      <c r="I212" s="64">
        <f t="shared" si="98"/>
        <v>0</v>
      </c>
      <c r="J212" s="64">
        <f t="shared" si="99"/>
        <v>0</v>
      </c>
      <c r="K212" s="64">
        <f t="shared" si="100"/>
        <v>0</v>
      </c>
      <c r="L212" s="64">
        <f t="shared" si="101"/>
        <v>0</v>
      </c>
      <c r="M212" s="64">
        <f t="shared" si="102"/>
        <v>0</v>
      </c>
      <c r="N212" s="64">
        <f t="shared" si="103"/>
        <v>0</v>
      </c>
      <c r="O212" s="64">
        <f t="shared" si="104"/>
        <v>0</v>
      </c>
      <c r="P212" s="64">
        <f t="shared" si="105"/>
        <v>0</v>
      </c>
      <c r="Q212" s="64">
        <f t="shared" si="106"/>
        <v>0</v>
      </c>
      <c r="R212" s="64"/>
      <c r="S212" s="64"/>
      <c r="T212" s="64">
        <f t="shared" si="46"/>
        <v>0</v>
      </c>
      <c r="U212" s="64">
        <f t="shared" si="107"/>
        <v>0</v>
      </c>
      <c r="V212" s="64">
        <f t="shared" si="108"/>
        <v>0</v>
      </c>
      <c r="W212" s="64">
        <f t="shared" si="109"/>
        <v>0</v>
      </c>
      <c r="X212" s="64">
        <f t="shared" si="110"/>
        <v>0</v>
      </c>
      <c r="Y212" s="64">
        <f t="shared" si="111"/>
        <v>0</v>
      </c>
      <c r="Z212" s="64"/>
      <c r="AA212" s="64">
        <f t="shared" si="112"/>
        <v>0</v>
      </c>
      <c r="AB212" s="64"/>
      <c r="AC212" s="64"/>
      <c r="AD212" s="4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</row>
    <row r="213" spans="1:54" ht="25.5">
      <c r="A213" s="73">
        <v>44</v>
      </c>
      <c r="B213" s="49" t="s">
        <v>153</v>
      </c>
      <c r="C213" s="62"/>
      <c r="D213" s="63"/>
      <c r="E213" s="43">
        <f t="shared" si="95"/>
        <v>0</v>
      </c>
      <c r="F213" s="64">
        <f>F214+F215</f>
        <v>0</v>
      </c>
      <c r="G213" s="64">
        <f t="shared" si="63"/>
        <v>0</v>
      </c>
      <c r="H213" s="64">
        <f>H214+H215</f>
        <v>0</v>
      </c>
      <c r="I213" s="64">
        <f t="shared" ref="I213:Q213" si="113">I214+I215</f>
        <v>0</v>
      </c>
      <c r="J213" s="64">
        <f t="shared" si="113"/>
        <v>0</v>
      </c>
      <c r="K213" s="64">
        <f t="shared" si="113"/>
        <v>0</v>
      </c>
      <c r="L213" s="64">
        <f t="shared" si="113"/>
        <v>0</v>
      </c>
      <c r="M213" s="64">
        <f t="shared" si="113"/>
        <v>0</v>
      </c>
      <c r="N213" s="64">
        <f t="shared" si="113"/>
        <v>0</v>
      </c>
      <c r="O213" s="64">
        <f t="shared" si="113"/>
        <v>0</v>
      </c>
      <c r="P213" s="64">
        <f t="shared" si="113"/>
        <v>0</v>
      </c>
      <c r="Q213" s="64">
        <f t="shared" si="113"/>
        <v>0</v>
      </c>
      <c r="R213" s="64"/>
      <c r="S213" s="64"/>
      <c r="T213" s="64">
        <f t="shared" si="46"/>
        <v>0</v>
      </c>
      <c r="U213" s="64">
        <f>U214+U215</f>
        <v>0</v>
      </c>
      <c r="V213" s="64">
        <f>V214+V215</f>
        <v>0</v>
      </c>
      <c r="W213" s="64">
        <f>W214+W215</f>
        <v>0</v>
      </c>
      <c r="X213" s="64">
        <f>X214+X215</f>
        <v>0</v>
      </c>
      <c r="Y213" s="64">
        <f t="shared" si="111"/>
        <v>0</v>
      </c>
      <c r="Z213" s="64"/>
      <c r="AA213" s="64">
        <f t="shared" si="112"/>
        <v>0</v>
      </c>
      <c r="AB213" s="64"/>
      <c r="AC213" s="64"/>
      <c r="AD213" s="4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</row>
    <row r="214" spans="1:54" ht="12.75" hidden="1" customHeight="1" outlineLevel="1">
      <c r="A214" s="66" t="s">
        <v>21</v>
      </c>
      <c r="B214" s="49" t="s">
        <v>154</v>
      </c>
      <c r="C214" s="62" t="s">
        <v>303</v>
      </c>
      <c r="D214" s="63"/>
      <c r="E214" s="43">
        <f t="shared" si="95"/>
        <v>0</v>
      </c>
      <c r="F214" s="64">
        <f t="shared" ref="F214:F221" si="114">IF($C214="820",$D214,)</f>
        <v>0</v>
      </c>
      <c r="G214" s="64">
        <f t="shared" si="63"/>
        <v>0</v>
      </c>
      <c r="H214" s="64">
        <f t="shared" ref="H214:H221" si="115">IF($C214="864",$D214,)</f>
        <v>0</v>
      </c>
      <c r="I214" s="64">
        <f t="shared" ref="I214:I221" si="116">IF($C214="867",$D214,)</f>
        <v>0</v>
      </c>
      <c r="J214" s="64">
        <f t="shared" ref="J214:J221" si="117">IF($C214="861",$D214,)</f>
        <v>0</v>
      </c>
      <c r="K214" s="64">
        <f t="shared" ref="K214:K221" si="118">IF($C214="862",$D214,)</f>
        <v>0</v>
      </c>
      <c r="L214" s="64">
        <f t="shared" ref="L214:L221" si="119">IF($C214="865",$D214,)</f>
        <v>0</v>
      </c>
      <c r="M214" s="64">
        <f t="shared" ref="M214:M221" si="120">IF($C214="868",$D214,)</f>
        <v>0</v>
      </c>
      <c r="N214" s="64">
        <f t="shared" ref="N214:N221" si="121">IF($C214="869",$D214,)</f>
        <v>0</v>
      </c>
      <c r="O214" s="64">
        <f t="shared" ref="O214:O221" si="122">IF($C214="871",$D214,)</f>
        <v>0</v>
      </c>
      <c r="P214" s="64">
        <f t="shared" ref="P214:P221" si="123">IF($C214="874",$D214,)</f>
        <v>0</v>
      </c>
      <c r="Q214" s="64">
        <f t="shared" ref="Q214:Q221" si="124">IF($C214="873",$D214,)</f>
        <v>0</v>
      </c>
      <c r="R214" s="64"/>
      <c r="S214" s="64"/>
      <c r="T214" s="64">
        <f t="shared" si="46"/>
        <v>0</v>
      </c>
      <c r="U214" s="64">
        <f t="shared" ref="U214:U221" si="125">IF($C214="877",$D214,)</f>
        <v>0</v>
      </c>
      <c r="V214" s="64">
        <f t="shared" ref="V214:V221" si="126">IF($C214="875",$D214,)</f>
        <v>0</v>
      </c>
      <c r="W214" s="64">
        <f t="shared" ref="W214:W221" si="127">IF($C214="872",$D214,)</f>
        <v>0</v>
      </c>
      <c r="X214" s="64">
        <f t="shared" ref="X214:X221" si="128">IF($C214="909",$D214,)</f>
        <v>0</v>
      </c>
      <c r="Y214" s="64">
        <f t="shared" si="111"/>
        <v>0</v>
      </c>
      <c r="Z214" s="64"/>
      <c r="AA214" s="64">
        <f t="shared" si="112"/>
        <v>0</v>
      </c>
      <c r="AB214" s="64"/>
      <c r="AC214" s="64"/>
      <c r="AD214" s="4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</row>
    <row r="215" spans="1:54" ht="12.75" hidden="1" customHeight="1" outlineLevel="1">
      <c r="A215" s="66" t="s">
        <v>21</v>
      </c>
      <c r="B215" s="49" t="s">
        <v>155</v>
      </c>
      <c r="C215" s="62" t="s">
        <v>311</v>
      </c>
      <c r="D215" s="63"/>
      <c r="E215" s="43">
        <f t="shared" si="95"/>
        <v>0</v>
      </c>
      <c r="F215" s="64">
        <f t="shared" si="114"/>
        <v>0</v>
      </c>
      <c r="G215" s="64">
        <f t="shared" si="63"/>
        <v>0</v>
      </c>
      <c r="H215" s="64">
        <f t="shared" si="115"/>
        <v>0</v>
      </c>
      <c r="I215" s="64">
        <f t="shared" si="116"/>
        <v>0</v>
      </c>
      <c r="J215" s="64">
        <f t="shared" si="117"/>
        <v>0</v>
      </c>
      <c r="K215" s="64">
        <f t="shared" si="118"/>
        <v>0</v>
      </c>
      <c r="L215" s="64">
        <f t="shared" si="119"/>
        <v>0</v>
      </c>
      <c r="M215" s="64">
        <f t="shared" si="120"/>
        <v>0</v>
      </c>
      <c r="N215" s="64">
        <f t="shared" si="121"/>
        <v>0</v>
      </c>
      <c r="O215" s="64">
        <f t="shared" si="122"/>
        <v>0</v>
      </c>
      <c r="P215" s="64">
        <f t="shared" si="123"/>
        <v>0</v>
      </c>
      <c r="Q215" s="64">
        <f t="shared" si="124"/>
        <v>0</v>
      </c>
      <c r="R215" s="64"/>
      <c r="S215" s="64"/>
      <c r="T215" s="64">
        <f t="shared" si="46"/>
        <v>0</v>
      </c>
      <c r="U215" s="64">
        <f t="shared" si="125"/>
        <v>0</v>
      </c>
      <c r="V215" s="64">
        <f t="shared" si="126"/>
        <v>0</v>
      </c>
      <c r="W215" s="64">
        <f t="shared" si="127"/>
        <v>0</v>
      </c>
      <c r="X215" s="64">
        <f t="shared" si="128"/>
        <v>0</v>
      </c>
      <c r="Y215" s="64">
        <f t="shared" si="111"/>
        <v>0</v>
      </c>
      <c r="Z215" s="64"/>
      <c r="AA215" s="64">
        <f t="shared" si="112"/>
        <v>0</v>
      </c>
      <c r="AB215" s="64"/>
      <c r="AC215" s="64"/>
      <c r="AD215" s="4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</row>
    <row r="216" spans="1:54" collapsed="1">
      <c r="A216" s="73">
        <v>45</v>
      </c>
      <c r="B216" s="49" t="s">
        <v>156</v>
      </c>
      <c r="C216" s="62" t="s">
        <v>303</v>
      </c>
      <c r="D216" s="63"/>
      <c r="E216" s="43">
        <f t="shared" si="95"/>
        <v>0</v>
      </c>
      <c r="F216" s="64">
        <f t="shared" si="114"/>
        <v>0</v>
      </c>
      <c r="G216" s="64">
        <f t="shared" si="63"/>
        <v>0</v>
      </c>
      <c r="H216" s="64">
        <f t="shared" si="115"/>
        <v>0</v>
      </c>
      <c r="I216" s="64">
        <f t="shared" si="116"/>
        <v>0</v>
      </c>
      <c r="J216" s="64">
        <f t="shared" si="117"/>
        <v>0</v>
      </c>
      <c r="K216" s="64">
        <f t="shared" si="118"/>
        <v>0</v>
      </c>
      <c r="L216" s="64">
        <f t="shared" si="119"/>
        <v>0</v>
      </c>
      <c r="M216" s="64">
        <f t="shared" si="120"/>
        <v>0</v>
      </c>
      <c r="N216" s="64">
        <f t="shared" si="121"/>
        <v>0</v>
      </c>
      <c r="O216" s="64">
        <f t="shared" si="122"/>
        <v>0</v>
      </c>
      <c r="P216" s="64">
        <f t="shared" si="123"/>
        <v>0</v>
      </c>
      <c r="Q216" s="64">
        <f t="shared" si="124"/>
        <v>0</v>
      </c>
      <c r="R216" s="64"/>
      <c r="S216" s="64"/>
      <c r="T216" s="64">
        <f t="shared" si="46"/>
        <v>0</v>
      </c>
      <c r="U216" s="64">
        <f t="shared" si="125"/>
        <v>0</v>
      </c>
      <c r="V216" s="64">
        <f t="shared" si="126"/>
        <v>0</v>
      </c>
      <c r="W216" s="64">
        <f t="shared" si="127"/>
        <v>0</v>
      </c>
      <c r="X216" s="64">
        <f t="shared" si="128"/>
        <v>0</v>
      </c>
      <c r="Y216" s="64">
        <f t="shared" si="111"/>
        <v>0</v>
      </c>
      <c r="Z216" s="64"/>
      <c r="AA216" s="64">
        <f t="shared" si="112"/>
        <v>0</v>
      </c>
      <c r="AB216" s="64"/>
      <c r="AC216" s="64"/>
      <c r="AD216" s="4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</row>
    <row r="217" spans="1:54">
      <c r="A217" s="73">
        <v>46</v>
      </c>
      <c r="B217" s="49" t="s">
        <v>157</v>
      </c>
      <c r="C217" s="62" t="s">
        <v>303</v>
      </c>
      <c r="D217" s="63"/>
      <c r="E217" s="43">
        <f t="shared" si="95"/>
        <v>0</v>
      </c>
      <c r="F217" s="64">
        <f t="shared" si="114"/>
        <v>0</v>
      </c>
      <c r="G217" s="64">
        <f t="shared" si="63"/>
        <v>0</v>
      </c>
      <c r="H217" s="64">
        <f t="shared" si="115"/>
        <v>0</v>
      </c>
      <c r="I217" s="64">
        <f t="shared" si="116"/>
        <v>0</v>
      </c>
      <c r="J217" s="64">
        <f t="shared" si="117"/>
        <v>0</v>
      </c>
      <c r="K217" s="64">
        <f t="shared" si="118"/>
        <v>0</v>
      </c>
      <c r="L217" s="64">
        <f t="shared" si="119"/>
        <v>0</v>
      </c>
      <c r="M217" s="64">
        <f t="shared" si="120"/>
        <v>0</v>
      </c>
      <c r="N217" s="64">
        <f t="shared" si="121"/>
        <v>0</v>
      </c>
      <c r="O217" s="64">
        <f t="shared" si="122"/>
        <v>0</v>
      </c>
      <c r="P217" s="64">
        <f t="shared" si="123"/>
        <v>0</v>
      </c>
      <c r="Q217" s="64">
        <f t="shared" si="124"/>
        <v>0</v>
      </c>
      <c r="R217" s="64"/>
      <c r="S217" s="64"/>
      <c r="T217" s="64">
        <f t="shared" si="46"/>
        <v>0</v>
      </c>
      <c r="U217" s="64">
        <f t="shared" si="125"/>
        <v>0</v>
      </c>
      <c r="V217" s="64">
        <f t="shared" si="126"/>
        <v>0</v>
      </c>
      <c r="W217" s="64">
        <f t="shared" si="127"/>
        <v>0</v>
      </c>
      <c r="X217" s="64">
        <f t="shared" si="128"/>
        <v>0</v>
      </c>
      <c r="Y217" s="64">
        <f t="shared" si="111"/>
        <v>0</v>
      </c>
      <c r="Z217" s="64"/>
      <c r="AA217" s="64">
        <f t="shared" si="112"/>
        <v>0</v>
      </c>
      <c r="AB217" s="64"/>
      <c r="AC217" s="64"/>
      <c r="AD217" s="4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</row>
    <row r="218" spans="1:54" ht="25.5">
      <c r="A218" s="73">
        <v>47</v>
      </c>
      <c r="B218" s="49" t="s">
        <v>158</v>
      </c>
      <c r="C218" s="62" t="s">
        <v>303</v>
      </c>
      <c r="D218" s="63"/>
      <c r="E218" s="43">
        <f t="shared" si="95"/>
        <v>0</v>
      </c>
      <c r="F218" s="64">
        <f t="shared" si="114"/>
        <v>0</v>
      </c>
      <c r="G218" s="64">
        <f t="shared" si="63"/>
        <v>0</v>
      </c>
      <c r="H218" s="64">
        <f t="shared" si="115"/>
        <v>0</v>
      </c>
      <c r="I218" s="64">
        <f t="shared" si="116"/>
        <v>0</v>
      </c>
      <c r="J218" s="64">
        <f t="shared" si="117"/>
        <v>0</v>
      </c>
      <c r="K218" s="64">
        <f t="shared" si="118"/>
        <v>0</v>
      </c>
      <c r="L218" s="64">
        <f t="shared" si="119"/>
        <v>0</v>
      </c>
      <c r="M218" s="64">
        <f t="shared" si="120"/>
        <v>0</v>
      </c>
      <c r="N218" s="64">
        <f t="shared" si="121"/>
        <v>0</v>
      </c>
      <c r="O218" s="64">
        <f t="shared" si="122"/>
        <v>0</v>
      </c>
      <c r="P218" s="64">
        <f t="shared" si="123"/>
        <v>0</v>
      </c>
      <c r="Q218" s="64">
        <f t="shared" si="124"/>
        <v>0</v>
      </c>
      <c r="R218" s="64"/>
      <c r="S218" s="64"/>
      <c r="T218" s="64">
        <f t="shared" ref="T218:T300" si="129">Q218-R218-S218</f>
        <v>0</v>
      </c>
      <c r="U218" s="64">
        <f t="shared" si="125"/>
        <v>0</v>
      </c>
      <c r="V218" s="64">
        <f t="shared" si="126"/>
        <v>0</v>
      </c>
      <c r="W218" s="64">
        <f t="shared" si="127"/>
        <v>0</v>
      </c>
      <c r="X218" s="64">
        <f t="shared" si="128"/>
        <v>0</v>
      </c>
      <c r="Y218" s="64">
        <f t="shared" si="111"/>
        <v>0</v>
      </c>
      <c r="Z218" s="64"/>
      <c r="AA218" s="64">
        <f t="shared" si="112"/>
        <v>0</v>
      </c>
      <c r="AB218" s="64"/>
      <c r="AC218" s="64"/>
      <c r="AD218" s="4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</row>
    <row r="219" spans="1:54" ht="30.75" customHeight="1">
      <c r="A219" s="73">
        <v>48</v>
      </c>
      <c r="B219" s="49" t="s">
        <v>159</v>
      </c>
      <c r="C219" s="62" t="s">
        <v>303</v>
      </c>
      <c r="D219" s="63"/>
      <c r="E219" s="43">
        <f t="shared" si="95"/>
        <v>0</v>
      </c>
      <c r="F219" s="64">
        <f t="shared" si="114"/>
        <v>0</v>
      </c>
      <c r="G219" s="64">
        <f t="shared" si="63"/>
        <v>0</v>
      </c>
      <c r="H219" s="64">
        <f t="shared" si="115"/>
        <v>0</v>
      </c>
      <c r="I219" s="64">
        <f t="shared" si="116"/>
        <v>0</v>
      </c>
      <c r="J219" s="64">
        <f t="shared" si="117"/>
        <v>0</v>
      </c>
      <c r="K219" s="64">
        <f t="shared" si="118"/>
        <v>0</v>
      </c>
      <c r="L219" s="64">
        <f t="shared" si="119"/>
        <v>0</v>
      </c>
      <c r="M219" s="64">
        <f t="shared" si="120"/>
        <v>0</v>
      </c>
      <c r="N219" s="64">
        <f t="shared" si="121"/>
        <v>0</v>
      </c>
      <c r="O219" s="64">
        <f t="shared" si="122"/>
        <v>0</v>
      </c>
      <c r="P219" s="64">
        <f t="shared" si="123"/>
        <v>0</v>
      </c>
      <c r="Q219" s="64">
        <f t="shared" si="124"/>
        <v>0</v>
      </c>
      <c r="R219" s="64"/>
      <c r="S219" s="64"/>
      <c r="T219" s="64">
        <f t="shared" si="129"/>
        <v>0</v>
      </c>
      <c r="U219" s="64">
        <f t="shared" si="125"/>
        <v>0</v>
      </c>
      <c r="V219" s="64">
        <f t="shared" si="126"/>
        <v>0</v>
      </c>
      <c r="W219" s="64">
        <f t="shared" si="127"/>
        <v>0</v>
      </c>
      <c r="X219" s="64">
        <f t="shared" si="128"/>
        <v>0</v>
      </c>
      <c r="Y219" s="64">
        <f t="shared" si="111"/>
        <v>0</v>
      </c>
      <c r="Z219" s="64"/>
      <c r="AA219" s="64">
        <f t="shared" si="112"/>
        <v>0</v>
      </c>
      <c r="AB219" s="64"/>
      <c r="AC219" s="64"/>
      <c r="AD219" s="4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</row>
    <row r="220" spans="1:54">
      <c r="A220" s="73">
        <v>49</v>
      </c>
      <c r="B220" s="49" t="s">
        <v>160</v>
      </c>
      <c r="C220" s="62" t="s">
        <v>303</v>
      </c>
      <c r="D220" s="63"/>
      <c r="E220" s="43">
        <f t="shared" si="95"/>
        <v>0</v>
      </c>
      <c r="F220" s="64">
        <f t="shared" si="114"/>
        <v>0</v>
      </c>
      <c r="G220" s="64">
        <f t="shared" si="63"/>
        <v>0</v>
      </c>
      <c r="H220" s="64">
        <f t="shared" si="115"/>
        <v>0</v>
      </c>
      <c r="I220" s="64">
        <f t="shared" si="116"/>
        <v>0</v>
      </c>
      <c r="J220" s="64">
        <f t="shared" si="117"/>
        <v>0</v>
      </c>
      <c r="K220" s="64">
        <f t="shared" si="118"/>
        <v>0</v>
      </c>
      <c r="L220" s="64">
        <f t="shared" si="119"/>
        <v>0</v>
      </c>
      <c r="M220" s="64">
        <f t="shared" si="120"/>
        <v>0</v>
      </c>
      <c r="N220" s="64">
        <f t="shared" si="121"/>
        <v>0</v>
      </c>
      <c r="O220" s="64">
        <f t="shared" si="122"/>
        <v>0</v>
      </c>
      <c r="P220" s="64">
        <f t="shared" si="123"/>
        <v>0</v>
      </c>
      <c r="Q220" s="64">
        <f t="shared" si="124"/>
        <v>0</v>
      </c>
      <c r="R220" s="64"/>
      <c r="S220" s="64"/>
      <c r="T220" s="64">
        <f t="shared" si="129"/>
        <v>0</v>
      </c>
      <c r="U220" s="64">
        <f t="shared" si="125"/>
        <v>0</v>
      </c>
      <c r="V220" s="64">
        <f t="shared" si="126"/>
        <v>0</v>
      </c>
      <c r="W220" s="64">
        <f t="shared" si="127"/>
        <v>0</v>
      </c>
      <c r="X220" s="64">
        <f t="shared" si="128"/>
        <v>0</v>
      </c>
      <c r="Y220" s="64">
        <f t="shared" si="111"/>
        <v>0</v>
      </c>
      <c r="Z220" s="64"/>
      <c r="AA220" s="64">
        <f t="shared" si="112"/>
        <v>0</v>
      </c>
      <c r="AB220" s="64"/>
      <c r="AC220" s="64"/>
      <c r="AD220" s="4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</row>
    <row r="221" spans="1:54">
      <c r="A221" s="73">
        <v>50</v>
      </c>
      <c r="B221" s="61" t="s">
        <v>161</v>
      </c>
      <c r="C221" s="62" t="s">
        <v>303</v>
      </c>
      <c r="D221" s="63"/>
      <c r="E221" s="43">
        <f t="shared" si="95"/>
        <v>0</v>
      </c>
      <c r="F221" s="64">
        <f t="shared" si="114"/>
        <v>0</v>
      </c>
      <c r="G221" s="64">
        <f t="shared" si="63"/>
        <v>0</v>
      </c>
      <c r="H221" s="64">
        <f t="shared" si="115"/>
        <v>0</v>
      </c>
      <c r="I221" s="64">
        <f t="shared" si="116"/>
        <v>0</v>
      </c>
      <c r="J221" s="64">
        <f t="shared" si="117"/>
        <v>0</v>
      </c>
      <c r="K221" s="64">
        <f t="shared" si="118"/>
        <v>0</v>
      </c>
      <c r="L221" s="64">
        <f t="shared" si="119"/>
        <v>0</v>
      </c>
      <c r="M221" s="64">
        <f t="shared" si="120"/>
        <v>0</v>
      </c>
      <c r="N221" s="64">
        <f t="shared" si="121"/>
        <v>0</v>
      </c>
      <c r="O221" s="64">
        <f t="shared" si="122"/>
        <v>0</v>
      </c>
      <c r="P221" s="64">
        <f t="shared" si="123"/>
        <v>0</v>
      </c>
      <c r="Q221" s="64">
        <f t="shared" si="124"/>
        <v>0</v>
      </c>
      <c r="R221" s="64"/>
      <c r="S221" s="64"/>
      <c r="T221" s="64">
        <f t="shared" si="129"/>
        <v>0</v>
      </c>
      <c r="U221" s="64">
        <f t="shared" si="125"/>
        <v>0</v>
      </c>
      <c r="V221" s="64">
        <f t="shared" si="126"/>
        <v>0</v>
      </c>
      <c r="W221" s="64">
        <f t="shared" si="127"/>
        <v>0</v>
      </c>
      <c r="X221" s="64">
        <f t="shared" si="128"/>
        <v>0</v>
      </c>
      <c r="Y221" s="64">
        <f t="shared" si="111"/>
        <v>0</v>
      </c>
      <c r="Z221" s="64"/>
      <c r="AA221" s="64">
        <f t="shared" si="112"/>
        <v>0</v>
      </c>
      <c r="AB221" s="64"/>
      <c r="AC221" s="64"/>
      <c r="AD221" s="4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</row>
    <row r="222" spans="1:54">
      <c r="A222" s="73">
        <v>51</v>
      </c>
      <c r="B222" s="61" t="s">
        <v>162</v>
      </c>
      <c r="C222" s="62"/>
      <c r="D222" s="63"/>
      <c r="E222" s="43">
        <f t="shared" si="95"/>
        <v>0</v>
      </c>
      <c r="F222" s="64">
        <f t="shared" ref="F222:Y222" si="130">F223+F224</f>
        <v>0</v>
      </c>
      <c r="G222" s="64">
        <f t="shared" si="130"/>
        <v>0</v>
      </c>
      <c r="H222" s="64">
        <f t="shared" si="130"/>
        <v>0</v>
      </c>
      <c r="I222" s="64">
        <f t="shared" si="130"/>
        <v>0</v>
      </c>
      <c r="J222" s="64">
        <f t="shared" si="130"/>
        <v>0</v>
      </c>
      <c r="K222" s="64">
        <f t="shared" si="130"/>
        <v>0</v>
      </c>
      <c r="L222" s="64">
        <f t="shared" si="130"/>
        <v>0</v>
      </c>
      <c r="M222" s="64">
        <f t="shared" si="130"/>
        <v>0</v>
      </c>
      <c r="N222" s="64">
        <f t="shared" si="130"/>
        <v>0</v>
      </c>
      <c r="O222" s="64">
        <f t="shared" si="130"/>
        <v>0</v>
      </c>
      <c r="P222" s="64">
        <f t="shared" si="130"/>
        <v>0</v>
      </c>
      <c r="Q222" s="64">
        <f t="shared" si="130"/>
        <v>0</v>
      </c>
      <c r="R222" s="64">
        <f t="shared" si="130"/>
        <v>0</v>
      </c>
      <c r="S222" s="64">
        <f t="shared" si="130"/>
        <v>0</v>
      </c>
      <c r="T222" s="64">
        <f t="shared" si="130"/>
        <v>0</v>
      </c>
      <c r="U222" s="64">
        <f t="shared" si="130"/>
        <v>0</v>
      </c>
      <c r="V222" s="64">
        <f t="shared" si="130"/>
        <v>0</v>
      </c>
      <c r="W222" s="64">
        <f t="shared" si="130"/>
        <v>0</v>
      </c>
      <c r="X222" s="64">
        <f t="shared" si="130"/>
        <v>0</v>
      </c>
      <c r="Y222" s="64">
        <f t="shared" si="130"/>
        <v>0</v>
      </c>
      <c r="Z222" s="64"/>
      <c r="AA222" s="64">
        <f t="shared" si="112"/>
        <v>0</v>
      </c>
      <c r="AB222" s="64"/>
      <c r="AC222" s="64"/>
      <c r="AD222" s="4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</row>
    <row r="223" spans="1:54" ht="12.75" hidden="1" customHeight="1" outlineLevel="1">
      <c r="A223" s="66" t="s">
        <v>21</v>
      </c>
      <c r="B223" s="61" t="s">
        <v>163</v>
      </c>
      <c r="C223" s="62" t="s">
        <v>303</v>
      </c>
      <c r="D223" s="63"/>
      <c r="E223" s="43">
        <f t="shared" si="95"/>
        <v>0</v>
      </c>
      <c r="F223" s="64">
        <f>IF($C223="820",$D223,)</f>
        <v>0</v>
      </c>
      <c r="G223" s="64">
        <f t="shared" si="63"/>
        <v>0</v>
      </c>
      <c r="H223" s="64">
        <f>IF($C223="864",$D223,)</f>
        <v>0</v>
      </c>
      <c r="I223" s="64">
        <f>IF($C223="867",$D223,)</f>
        <v>0</v>
      </c>
      <c r="J223" s="64">
        <f>IF($C223="861",$D223,)</f>
        <v>0</v>
      </c>
      <c r="K223" s="64">
        <f>IF($C223="862",$D223,)</f>
        <v>0</v>
      </c>
      <c r="L223" s="64">
        <f>IF($C223="865",$D223,)</f>
        <v>0</v>
      </c>
      <c r="M223" s="64">
        <f>IF($C223="868",$D223,)</f>
        <v>0</v>
      </c>
      <c r="N223" s="64">
        <f>IF($C223="869",$D223,)</f>
        <v>0</v>
      </c>
      <c r="O223" s="64">
        <f>IF($C223="871",$D223,)</f>
        <v>0</v>
      </c>
      <c r="P223" s="64">
        <f>IF($C223="874",$D223,)</f>
        <v>0</v>
      </c>
      <c r="Q223" s="64">
        <f>IF($C223="873",$D223,)</f>
        <v>0</v>
      </c>
      <c r="R223" s="64"/>
      <c r="S223" s="64"/>
      <c r="T223" s="64">
        <f t="shared" si="129"/>
        <v>0</v>
      </c>
      <c r="U223" s="64">
        <f>IF($C223="877",$D223,)</f>
        <v>0</v>
      </c>
      <c r="V223" s="64">
        <f>IF($C223="875",$D223,)</f>
        <v>0</v>
      </c>
      <c r="W223" s="64">
        <f>IF($C223="872",$D223,)</f>
        <v>0</v>
      </c>
      <c r="X223" s="64">
        <f>IF($C223="909",$D223,)</f>
        <v>0</v>
      </c>
      <c r="Y223" s="64">
        <f>IF(OR($C223="932",$C223="934",$C223="949"),$D223,)</f>
        <v>0</v>
      </c>
      <c r="Z223" s="64"/>
      <c r="AA223" s="64">
        <f t="shared" si="112"/>
        <v>0</v>
      </c>
      <c r="AB223" s="64"/>
      <c r="AC223" s="64"/>
      <c r="AD223" s="4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</row>
    <row r="224" spans="1:54" ht="12.75" hidden="1" customHeight="1" outlineLevel="1">
      <c r="A224" s="66" t="s">
        <v>21</v>
      </c>
      <c r="B224" s="61" t="s">
        <v>116</v>
      </c>
      <c r="C224" s="62" t="s">
        <v>304</v>
      </c>
      <c r="D224" s="63"/>
      <c r="E224" s="43">
        <f t="shared" si="95"/>
        <v>0</v>
      </c>
      <c r="F224" s="64">
        <f>IF($C224="820",$D224,)</f>
        <v>0</v>
      </c>
      <c r="G224" s="64">
        <f t="shared" si="63"/>
        <v>0</v>
      </c>
      <c r="H224" s="64">
        <f>IF($C224="864",$D224,)</f>
        <v>0</v>
      </c>
      <c r="I224" s="64">
        <f>IF($C224="867",$D224,)</f>
        <v>0</v>
      </c>
      <c r="J224" s="64">
        <f>IF($C224="861",$D224,)</f>
        <v>0</v>
      </c>
      <c r="K224" s="64">
        <f>IF($C224="862",$D224,)</f>
        <v>0</v>
      </c>
      <c r="L224" s="64">
        <f>IF($C224="865",$D224,)</f>
        <v>0</v>
      </c>
      <c r="M224" s="64">
        <f>IF($C224="868",$D224,)</f>
        <v>0</v>
      </c>
      <c r="N224" s="64">
        <f>IF($C224="869",$D224,)</f>
        <v>0</v>
      </c>
      <c r="O224" s="64">
        <f>IF($C224="871",$D224,)</f>
        <v>0</v>
      </c>
      <c r="P224" s="64">
        <f>IF($C224="874",$D224,)</f>
        <v>0</v>
      </c>
      <c r="Q224" s="64">
        <f>IF($C224="873",$D224,)</f>
        <v>0</v>
      </c>
      <c r="R224" s="64"/>
      <c r="S224" s="64"/>
      <c r="T224" s="64">
        <f t="shared" si="129"/>
        <v>0</v>
      </c>
      <c r="U224" s="64">
        <f>IF($C224="877",$D224,)</f>
        <v>0</v>
      </c>
      <c r="V224" s="64">
        <f>IF($C224="875",$D224,)</f>
        <v>0</v>
      </c>
      <c r="W224" s="64">
        <f>IF($C224="872",$D224,)</f>
        <v>0</v>
      </c>
      <c r="X224" s="64">
        <f>IF($C224="909",$D224,)</f>
        <v>0</v>
      </c>
      <c r="Y224" s="64">
        <f>IF(OR($C224="932",$C224="934",$C224="949"),$D224,)</f>
        <v>0</v>
      </c>
      <c r="Z224" s="64"/>
      <c r="AA224" s="64">
        <f t="shared" si="112"/>
        <v>0</v>
      </c>
      <c r="AB224" s="64"/>
      <c r="AC224" s="64"/>
      <c r="AD224" s="4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</row>
    <row r="225" spans="1:54" collapsed="1">
      <c r="A225" s="73">
        <v>52</v>
      </c>
      <c r="B225" s="61" t="s">
        <v>164</v>
      </c>
      <c r="C225" s="62"/>
      <c r="D225" s="63"/>
      <c r="E225" s="43">
        <f t="shared" si="95"/>
        <v>0</v>
      </c>
      <c r="F225" s="64">
        <f t="shared" ref="F225:Y225" si="131">SUM(F226:F232)</f>
        <v>0</v>
      </c>
      <c r="G225" s="64">
        <f t="shared" si="131"/>
        <v>0</v>
      </c>
      <c r="H225" s="64">
        <f t="shared" si="131"/>
        <v>0</v>
      </c>
      <c r="I225" s="64">
        <f t="shared" si="131"/>
        <v>0</v>
      </c>
      <c r="J225" s="64">
        <f t="shared" si="131"/>
        <v>0</v>
      </c>
      <c r="K225" s="64">
        <f t="shared" si="131"/>
        <v>0</v>
      </c>
      <c r="L225" s="64">
        <f t="shared" si="131"/>
        <v>0</v>
      </c>
      <c r="M225" s="64">
        <f t="shared" si="131"/>
        <v>0</v>
      </c>
      <c r="N225" s="64">
        <f t="shared" si="131"/>
        <v>0</v>
      </c>
      <c r="O225" s="64">
        <f t="shared" si="131"/>
        <v>0</v>
      </c>
      <c r="P225" s="64">
        <f t="shared" si="131"/>
        <v>0</v>
      </c>
      <c r="Q225" s="64">
        <f t="shared" si="131"/>
        <v>0</v>
      </c>
      <c r="R225" s="64">
        <f t="shared" si="131"/>
        <v>0</v>
      </c>
      <c r="S225" s="64">
        <f t="shared" si="131"/>
        <v>0</v>
      </c>
      <c r="T225" s="64">
        <f t="shared" si="131"/>
        <v>0</v>
      </c>
      <c r="U225" s="64">
        <f t="shared" si="131"/>
        <v>0</v>
      </c>
      <c r="V225" s="64">
        <f t="shared" si="131"/>
        <v>0</v>
      </c>
      <c r="W225" s="64">
        <f t="shared" si="131"/>
        <v>0</v>
      </c>
      <c r="X225" s="64">
        <f t="shared" si="131"/>
        <v>0</v>
      </c>
      <c r="Y225" s="64">
        <f t="shared" si="131"/>
        <v>0</v>
      </c>
      <c r="Z225" s="64"/>
      <c r="AA225" s="64">
        <f t="shared" si="112"/>
        <v>0</v>
      </c>
      <c r="AB225" s="64"/>
      <c r="AC225" s="64"/>
      <c r="AD225" s="4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</row>
    <row r="226" spans="1:54">
      <c r="A226" s="66" t="s">
        <v>21</v>
      </c>
      <c r="B226" s="49" t="s">
        <v>165</v>
      </c>
      <c r="C226" s="62" t="s">
        <v>303</v>
      </c>
      <c r="D226" s="63"/>
      <c r="E226" s="43">
        <f t="shared" si="95"/>
        <v>0</v>
      </c>
      <c r="F226" s="64">
        <f>IF($C226="820",$D226,)</f>
        <v>0</v>
      </c>
      <c r="G226" s="64">
        <f t="shared" si="63"/>
        <v>0</v>
      </c>
      <c r="H226" s="64">
        <f>IF($C226="864",$D226,)</f>
        <v>0</v>
      </c>
      <c r="I226" s="64">
        <f>IF($C226="867",$D226,)</f>
        <v>0</v>
      </c>
      <c r="J226" s="64">
        <f>IF($C226="861",$D226,)</f>
        <v>0</v>
      </c>
      <c r="K226" s="64">
        <f>IF($C226="862",$D226,)</f>
        <v>0</v>
      </c>
      <c r="L226" s="64">
        <f>IF($C226="865",$D226,)</f>
        <v>0</v>
      </c>
      <c r="M226" s="64">
        <f>IF($C226="868",$D226,)</f>
        <v>0</v>
      </c>
      <c r="N226" s="64">
        <f>IF($C226="869",$D226,)</f>
        <v>0</v>
      </c>
      <c r="O226" s="64">
        <f>IF($C226="871",$D226,)</f>
        <v>0</v>
      </c>
      <c r="P226" s="64">
        <f>IF($C226="874",$D226,)</f>
        <v>0</v>
      </c>
      <c r="Q226" s="64">
        <f>IF($C226="873",$D226,)</f>
        <v>0</v>
      </c>
      <c r="R226" s="64"/>
      <c r="S226" s="64"/>
      <c r="T226" s="64">
        <f t="shared" si="129"/>
        <v>0</v>
      </c>
      <c r="U226" s="64">
        <f>IF($C226="877",$D226,)</f>
        <v>0</v>
      </c>
      <c r="V226" s="64">
        <f>IF($C226="875",$D226,)</f>
        <v>0</v>
      </c>
      <c r="W226" s="64">
        <f>IF($C226="872",$D226,)</f>
        <v>0</v>
      </c>
      <c r="X226" s="64">
        <f>IF($C226="909",$D226,)</f>
        <v>0</v>
      </c>
      <c r="Y226" s="64">
        <f>IF(OR($C226="932",$C226="934",$C226="949"),$D226,)</f>
        <v>0</v>
      </c>
      <c r="Z226" s="64"/>
      <c r="AA226" s="64">
        <f t="shared" si="112"/>
        <v>0</v>
      </c>
      <c r="AB226" s="64"/>
      <c r="AC226" s="64"/>
      <c r="AD226" s="4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</row>
    <row r="227" spans="1:54">
      <c r="A227" s="66" t="s">
        <v>21</v>
      </c>
      <c r="B227" s="49" t="s">
        <v>166</v>
      </c>
      <c r="C227" s="62" t="s">
        <v>303</v>
      </c>
      <c r="D227" s="63"/>
      <c r="E227" s="43">
        <f t="shared" si="95"/>
        <v>0</v>
      </c>
      <c r="F227" s="64">
        <f>IF($C227="820",$D227,)</f>
        <v>0</v>
      </c>
      <c r="G227" s="64">
        <f t="shared" si="63"/>
        <v>0</v>
      </c>
      <c r="H227" s="64">
        <f>IF($C227="864",$D227,)</f>
        <v>0</v>
      </c>
      <c r="I227" s="64">
        <f>IF($C227="867",$D227,)</f>
        <v>0</v>
      </c>
      <c r="J227" s="64">
        <f>IF($C227="861",$D227,)</f>
        <v>0</v>
      </c>
      <c r="K227" s="64">
        <f>IF($C227="862",$D227,)</f>
        <v>0</v>
      </c>
      <c r="L227" s="64">
        <f>IF($C227="865",$D227,)</f>
        <v>0</v>
      </c>
      <c r="M227" s="64">
        <f>IF($C227="868",$D227,)</f>
        <v>0</v>
      </c>
      <c r="N227" s="64">
        <f>IF($C227="869",$D227,)</f>
        <v>0</v>
      </c>
      <c r="O227" s="64">
        <f>IF($C227="871",$D227,)</f>
        <v>0</v>
      </c>
      <c r="P227" s="64">
        <f>IF($C227="874",$D227,)</f>
        <v>0</v>
      </c>
      <c r="Q227" s="64">
        <f>IF($C227="873",$D227,)</f>
        <v>0</v>
      </c>
      <c r="R227" s="64"/>
      <c r="S227" s="64"/>
      <c r="T227" s="64">
        <f t="shared" si="129"/>
        <v>0</v>
      </c>
      <c r="U227" s="64">
        <f>IF($C227="877",$D227,)</f>
        <v>0</v>
      </c>
      <c r="V227" s="64">
        <f>IF($C227="875",$D227,)</f>
        <v>0</v>
      </c>
      <c r="W227" s="64">
        <f>IF($C227="872",$D227,)</f>
        <v>0</v>
      </c>
      <c r="X227" s="64">
        <f>IF($C227="909",$D227,)</f>
        <v>0</v>
      </c>
      <c r="Y227" s="64">
        <f>IF(OR($C227="932",$C227="934",$C227="949"),$D227,)</f>
        <v>0</v>
      </c>
      <c r="Z227" s="64"/>
      <c r="AA227" s="64">
        <f t="shared" si="112"/>
        <v>0</v>
      </c>
      <c r="AB227" s="64"/>
      <c r="AC227" s="64"/>
      <c r="AD227" s="4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</row>
    <row r="228" spans="1:54">
      <c r="A228" s="66" t="s">
        <v>21</v>
      </c>
      <c r="B228" s="49" t="s">
        <v>167</v>
      </c>
      <c r="C228" s="62" t="s">
        <v>303</v>
      </c>
      <c r="D228" s="63"/>
      <c r="E228" s="43">
        <f t="shared" si="95"/>
        <v>0</v>
      </c>
      <c r="F228" s="64">
        <f>IF($C228="820",$D228,)</f>
        <v>0</v>
      </c>
      <c r="G228" s="64">
        <f t="shared" si="63"/>
        <v>0</v>
      </c>
      <c r="H228" s="64">
        <f>IF($C228="864",$D228,)</f>
        <v>0</v>
      </c>
      <c r="I228" s="64">
        <f>IF($C228="867",$D228,)</f>
        <v>0</v>
      </c>
      <c r="J228" s="64">
        <f>IF($C228="861",$D228,)</f>
        <v>0</v>
      </c>
      <c r="K228" s="64">
        <f>IF($C228="862",$D228,)</f>
        <v>0</v>
      </c>
      <c r="L228" s="64">
        <f>IF($C228="865",$D228,)</f>
        <v>0</v>
      </c>
      <c r="M228" s="64">
        <f>IF($C228="868",$D228,)</f>
        <v>0</v>
      </c>
      <c r="N228" s="64">
        <f>IF($C228="869",$D228,)</f>
        <v>0</v>
      </c>
      <c r="O228" s="64">
        <f>IF($C228="871",$D228,)</f>
        <v>0</v>
      </c>
      <c r="P228" s="64">
        <f>IF($C228="874",$D228,)</f>
        <v>0</v>
      </c>
      <c r="Q228" s="64">
        <f>IF($C228="873",$D228,)</f>
        <v>0</v>
      </c>
      <c r="R228" s="64"/>
      <c r="S228" s="64"/>
      <c r="T228" s="64">
        <f t="shared" si="129"/>
        <v>0</v>
      </c>
      <c r="U228" s="64">
        <f>IF($C228="877",$D228,)</f>
        <v>0</v>
      </c>
      <c r="V228" s="64">
        <f>IF($C228="875",$D228,)</f>
        <v>0</v>
      </c>
      <c r="W228" s="64">
        <f>IF($C228="872",$D228,)</f>
        <v>0</v>
      </c>
      <c r="X228" s="64">
        <f>IF($C228="909",$D228,)</f>
        <v>0</v>
      </c>
      <c r="Y228" s="64">
        <f>IF(OR($C228="932",$C228="934",$C228="949"),$D228,)</f>
        <v>0</v>
      </c>
      <c r="Z228" s="64"/>
      <c r="AA228" s="64">
        <f t="shared" si="112"/>
        <v>0</v>
      </c>
      <c r="AB228" s="64"/>
      <c r="AC228" s="64"/>
      <c r="AD228" s="4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</row>
    <row r="229" spans="1:54">
      <c r="A229" s="66" t="s">
        <v>21</v>
      </c>
      <c r="B229" s="49" t="s">
        <v>168</v>
      </c>
      <c r="C229" s="62" t="s">
        <v>303</v>
      </c>
      <c r="D229" s="63"/>
      <c r="E229" s="43">
        <f t="shared" si="95"/>
        <v>0</v>
      </c>
      <c r="F229" s="64">
        <f>IF($C229="820",$D229,)</f>
        <v>0</v>
      </c>
      <c r="G229" s="64">
        <f t="shared" si="63"/>
        <v>0</v>
      </c>
      <c r="H229" s="64">
        <f>IF($C229="864",$D229,)</f>
        <v>0</v>
      </c>
      <c r="I229" s="64">
        <f>IF($C229="867",$D229,)</f>
        <v>0</v>
      </c>
      <c r="J229" s="64">
        <f>IF($C229="861",$D229,)</f>
        <v>0</v>
      </c>
      <c r="K229" s="64">
        <f>IF($C229="862",$D229,)</f>
        <v>0</v>
      </c>
      <c r="L229" s="64">
        <f>IF($C229="865",$D229,)</f>
        <v>0</v>
      </c>
      <c r="M229" s="64">
        <f>IF($C229="868",$D229,)</f>
        <v>0</v>
      </c>
      <c r="N229" s="64">
        <f>IF($C229="869",$D229,)</f>
        <v>0</v>
      </c>
      <c r="O229" s="64">
        <f>IF($C229="871",$D229,)</f>
        <v>0</v>
      </c>
      <c r="P229" s="64">
        <f>IF($C229="874",$D229,)</f>
        <v>0</v>
      </c>
      <c r="Q229" s="64">
        <f>IF($C229="873",$D229,)</f>
        <v>0</v>
      </c>
      <c r="R229" s="64"/>
      <c r="S229" s="64"/>
      <c r="T229" s="64">
        <f t="shared" si="129"/>
        <v>0</v>
      </c>
      <c r="U229" s="64">
        <f>IF($C229="877",$D229,)</f>
        <v>0</v>
      </c>
      <c r="V229" s="64">
        <f>IF($C229="875",$D229,)</f>
        <v>0</v>
      </c>
      <c r="W229" s="64">
        <f>IF($C229="872",$D229,)</f>
        <v>0</v>
      </c>
      <c r="X229" s="64">
        <f>IF($C229="909",$D229,)</f>
        <v>0</v>
      </c>
      <c r="Y229" s="64">
        <f>IF(OR($C229="932",$C229="934",$C229="949"),$D229,)</f>
        <v>0</v>
      </c>
      <c r="Z229" s="64"/>
      <c r="AA229" s="64">
        <f t="shared" si="112"/>
        <v>0</v>
      </c>
      <c r="AB229" s="64"/>
      <c r="AC229" s="64"/>
      <c r="AD229" s="4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</row>
    <row r="230" spans="1:54">
      <c r="A230" s="66" t="s">
        <v>21</v>
      </c>
      <c r="B230" s="49" t="s">
        <v>169</v>
      </c>
      <c r="C230" s="62" t="s">
        <v>303</v>
      </c>
      <c r="D230" s="63"/>
      <c r="E230" s="43">
        <f t="shared" si="95"/>
        <v>0</v>
      </c>
      <c r="F230" s="64">
        <f>IF($C230="820",$D230,)</f>
        <v>0</v>
      </c>
      <c r="G230" s="64">
        <f t="shared" si="63"/>
        <v>0</v>
      </c>
      <c r="H230" s="64">
        <f>IF($C230="864",$D230,)</f>
        <v>0</v>
      </c>
      <c r="I230" s="64">
        <f>IF($C230="867",$D230,)</f>
        <v>0</v>
      </c>
      <c r="J230" s="64">
        <f>IF($C230="861",$D230,)</f>
        <v>0</v>
      </c>
      <c r="K230" s="64">
        <f>IF($C230="862",$D230,)</f>
        <v>0</v>
      </c>
      <c r="L230" s="64">
        <f>IF($C230="865",$D230,)</f>
        <v>0</v>
      </c>
      <c r="M230" s="64">
        <f>IF($C230="868",$D230,)</f>
        <v>0</v>
      </c>
      <c r="N230" s="64">
        <f>IF($C230="869",$D230,)</f>
        <v>0</v>
      </c>
      <c r="O230" s="64">
        <f>IF($C230="871",$D230,)</f>
        <v>0</v>
      </c>
      <c r="P230" s="64">
        <f>IF($C230="874",$D230,)</f>
        <v>0</v>
      </c>
      <c r="Q230" s="64">
        <f>IF($C230="873",$D230,)</f>
        <v>0</v>
      </c>
      <c r="R230" s="64"/>
      <c r="S230" s="64"/>
      <c r="T230" s="64">
        <f t="shared" si="129"/>
        <v>0</v>
      </c>
      <c r="U230" s="64">
        <f>IF($C230="877",$D230,)</f>
        <v>0</v>
      </c>
      <c r="V230" s="64">
        <f>IF($C230="875",$D230,)</f>
        <v>0</v>
      </c>
      <c r="W230" s="64">
        <f>IF($C230="872",$D230,)</f>
        <v>0</v>
      </c>
      <c r="X230" s="64">
        <f>IF($C230="909",$D230,)</f>
        <v>0</v>
      </c>
      <c r="Y230" s="64">
        <f>IF(OR($C230="932",$C230="934",$C230="949"),$D230,)</f>
        <v>0</v>
      </c>
      <c r="Z230" s="64"/>
      <c r="AA230" s="64">
        <f t="shared" si="112"/>
        <v>0</v>
      </c>
      <c r="AB230" s="64"/>
      <c r="AC230" s="64"/>
      <c r="AD230" s="4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</row>
    <row r="231" spans="1:54" ht="12.75" hidden="1" customHeight="1" outlineLevel="1">
      <c r="A231" s="66" t="s">
        <v>21</v>
      </c>
      <c r="B231" s="49"/>
      <c r="C231" s="62"/>
      <c r="D231" s="63"/>
      <c r="E231" s="43">
        <f t="shared" si="95"/>
        <v>0</v>
      </c>
      <c r="F231" s="64">
        <f t="shared" ref="F231:F232" si="132">IF($C231="820",$D231,)</f>
        <v>0</v>
      </c>
      <c r="G231" s="64">
        <f t="shared" si="63"/>
        <v>0</v>
      </c>
      <c r="H231" s="64">
        <f t="shared" ref="H231:H232" si="133">IF($C231="864",$D231,)</f>
        <v>0</v>
      </c>
      <c r="I231" s="64">
        <f t="shared" ref="I231:I232" si="134">IF($C231="867",$D231,)</f>
        <v>0</v>
      </c>
      <c r="J231" s="64">
        <f t="shared" ref="J231:J232" si="135">IF($C231="861",$D231,)</f>
        <v>0</v>
      </c>
      <c r="K231" s="64">
        <f t="shared" ref="K231:K232" si="136">IF($C231="862",$D231,)</f>
        <v>0</v>
      </c>
      <c r="L231" s="64">
        <f t="shared" ref="L231:L232" si="137">IF($C231="865",$D231,)</f>
        <v>0</v>
      </c>
      <c r="M231" s="64">
        <f t="shared" ref="M231:M232" si="138">IF($C231="868",$D231,)</f>
        <v>0</v>
      </c>
      <c r="N231" s="64">
        <f t="shared" ref="N231:N232" si="139">IF($C231="869",$D231,)</f>
        <v>0</v>
      </c>
      <c r="O231" s="64">
        <f t="shared" ref="O231:O232" si="140">IF($C231="871",$D231,)</f>
        <v>0</v>
      </c>
      <c r="P231" s="64">
        <f t="shared" ref="P231:P232" si="141">IF($C231="874",$D231,)</f>
        <v>0</v>
      </c>
      <c r="Q231" s="64">
        <f t="shared" ref="Q231:Q232" si="142">IF($C231="873",$D231,)</f>
        <v>0</v>
      </c>
      <c r="R231" s="64"/>
      <c r="S231" s="64"/>
      <c r="T231" s="64">
        <f t="shared" si="129"/>
        <v>0</v>
      </c>
      <c r="U231" s="64">
        <f t="shared" ref="U231:U232" si="143">IF($C231="877",$D231,)</f>
        <v>0</v>
      </c>
      <c r="V231" s="64">
        <f t="shared" ref="V231:V232" si="144">IF($C231="875",$D231,)</f>
        <v>0</v>
      </c>
      <c r="W231" s="64">
        <f t="shared" ref="W231:W232" si="145">IF($C231="872",$D231,)</f>
        <v>0</v>
      </c>
      <c r="X231" s="64">
        <f t="shared" ref="X231:X232" si="146">IF($C231="909",$D231,)</f>
        <v>0</v>
      </c>
      <c r="Y231" s="64">
        <f t="shared" ref="Y231:Y299" si="147">IF(OR($C231="932",$C231="934",$C231="949"),$D231,)</f>
        <v>0</v>
      </c>
      <c r="Z231" s="64"/>
      <c r="AA231" s="64">
        <f t="shared" si="112"/>
        <v>0</v>
      </c>
      <c r="AB231" s="64"/>
      <c r="AC231" s="64"/>
      <c r="AD231" s="4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</row>
    <row r="232" spans="1:54" ht="25.5" collapsed="1">
      <c r="A232" s="66" t="s">
        <v>21</v>
      </c>
      <c r="B232" s="49" t="s">
        <v>170</v>
      </c>
      <c r="C232" s="62" t="s">
        <v>303</v>
      </c>
      <c r="D232" s="63"/>
      <c r="E232" s="43">
        <f t="shared" si="95"/>
        <v>0</v>
      </c>
      <c r="F232" s="64">
        <f t="shared" si="132"/>
        <v>0</v>
      </c>
      <c r="G232" s="64">
        <f t="shared" si="63"/>
        <v>0</v>
      </c>
      <c r="H232" s="64">
        <f t="shared" si="133"/>
        <v>0</v>
      </c>
      <c r="I232" s="64">
        <f t="shared" si="134"/>
        <v>0</v>
      </c>
      <c r="J232" s="64">
        <f t="shared" si="135"/>
        <v>0</v>
      </c>
      <c r="K232" s="64">
        <f t="shared" si="136"/>
        <v>0</v>
      </c>
      <c r="L232" s="64">
        <f t="shared" si="137"/>
        <v>0</v>
      </c>
      <c r="M232" s="64">
        <f t="shared" si="138"/>
        <v>0</v>
      </c>
      <c r="N232" s="64">
        <f t="shared" si="139"/>
        <v>0</v>
      </c>
      <c r="O232" s="64">
        <f t="shared" si="140"/>
        <v>0</v>
      </c>
      <c r="P232" s="64">
        <f t="shared" si="141"/>
        <v>0</v>
      </c>
      <c r="Q232" s="64">
        <f t="shared" si="142"/>
        <v>0</v>
      </c>
      <c r="R232" s="64"/>
      <c r="S232" s="64"/>
      <c r="T232" s="64">
        <f t="shared" si="129"/>
        <v>0</v>
      </c>
      <c r="U232" s="64">
        <f t="shared" si="143"/>
        <v>0</v>
      </c>
      <c r="V232" s="64">
        <f t="shared" si="144"/>
        <v>0</v>
      </c>
      <c r="W232" s="64">
        <f t="shared" si="145"/>
        <v>0</v>
      </c>
      <c r="X232" s="64">
        <f t="shared" si="146"/>
        <v>0</v>
      </c>
      <c r="Y232" s="64">
        <f t="shared" si="147"/>
        <v>0</v>
      </c>
      <c r="Z232" s="64"/>
      <c r="AA232" s="64">
        <f t="shared" si="112"/>
        <v>0</v>
      </c>
      <c r="AB232" s="64"/>
      <c r="AC232" s="64"/>
      <c r="AD232" s="4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</row>
    <row r="233" spans="1:54" ht="25.5">
      <c r="A233" s="73">
        <v>53</v>
      </c>
      <c r="B233" s="49" t="s">
        <v>171</v>
      </c>
      <c r="C233" s="62"/>
      <c r="D233" s="63"/>
      <c r="E233" s="43">
        <f t="shared" si="95"/>
        <v>0</v>
      </c>
      <c r="F233" s="64">
        <f t="shared" ref="F233" si="148">SUM(F234:F245)</f>
        <v>0</v>
      </c>
      <c r="G233" s="64">
        <f t="shared" si="63"/>
        <v>0</v>
      </c>
      <c r="H233" s="64">
        <f>SUM(H234:H245)</f>
        <v>0</v>
      </c>
      <c r="I233" s="64">
        <f t="shared" ref="I233:Q233" si="149">SUM(I234:I245)</f>
        <v>0</v>
      </c>
      <c r="J233" s="64">
        <f t="shared" si="149"/>
        <v>0</v>
      </c>
      <c r="K233" s="64">
        <f t="shared" si="149"/>
        <v>0</v>
      </c>
      <c r="L233" s="64">
        <f t="shared" si="149"/>
        <v>0</v>
      </c>
      <c r="M233" s="64">
        <f t="shared" si="149"/>
        <v>0</v>
      </c>
      <c r="N233" s="64">
        <f t="shared" si="149"/>
        <v>0</v>
      </c>
      <c r="O233" s="64">
        <f t="shared" si="149"/>
        <v>0</v>
      </c>
      <c r="P233" s="64">
        <f t="shared" si="149"/>
        <v>0</v>
      </c>
      <c r="Q233" s="64">
        <f t="shared" si="149"/>
        <v>0</v>
      </c>
      <c r="R233" s="64"/>
      <c r="S233" s="64"/>
      <c r="T233" s="64">
        <f t="shared" si="129"/>
        <v>0</v>
      </c>
      <c r="U233" s="64">
        <f>SUM(U234:U245)</f>
        <v>0</v>
      </c>
      <c r="V233" s="64">
        <f>SUM(V234:V245)</f>
        <v>0</v>
      </c>
      <c r="W233" s="64">
        <f>SUM(W234:W245)</f>
        <v>0</v>
      </c>
      <c r="X233" s="64">
        <f>SUM(X234:X245)</f>
        <v>0</v>
      </c>
      <c r="Y233" s="64">
        <f t="shared" si="147"/>
        <v>0</v>
      </c>
      <c r="Z233" s="64"/>
      <c r="AA233" s="64">
        <f t="shared" si="112"/>
        <v>0</v>
      </c>
      <c r="AB233" s="64"/>
      <c r="AC233" s="64"/>
      <c r="AD233" s="4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</row>
    <row r="234" spans="1:54">
      <c r="A234" s="66" t="s">
        <v>21</v>
      </c>
      <c r="B234" s="49" t="s">
        <v>172</v>
      </c>
      <c r="C234" s="62" t="s">
        <v>303</v>
      </c>
      <c r="D234" s="63"/>
      <c r="E234" s="43">
        <f t="shared" si="95"/>
        <v>0</v>
      </c>
      <c r="F234" s="64">
        <f t="shared" ref="F234:F245" si="150">IF($C234="820",$D234,)</f>
        <v>0</v>
      </c>
      <c r="G234" s="64">
        <f t="shared" si="63"/>
        <v>0</v>
      </c>
      <c r="H234" s="64">
        <f t="shared" ref="H234:H245" si="151">IF($C234="864",$D234,)</f>
        <v>0</v>
      </c>
      <c r="I234" s="64">
        <f t="shared" ref="I234:I245" si="152">IF($C234="867",$D234,)</f>
        <v>0</v>
      </c>
      <c r="J234" s="64">
        <f t="shared" ref="J234:J245" si="153">IF($C234="861",$D234,)</f>
        <v>0</v>
      </c>
      <c r="K234" s="64">
        <f t="shared" ref="K234:K245" si="154">IF($C234="862",$D234,)</f>
        <v>0</v>
      </c>
      <c r="L234" s="64">
        <f t="shared" ref="L234:L245" si="155">IF($C234="865",$D234,)</f>
        <v>0</v>
      </c>
      <c r="M234" s="64">
        <f t="shared" ref="M234:M245" si="156">IF($C234="868",$D234,)</f>
        <v>0</v>
      </c>
      <c r="N234" s="64">
        <f t="shared" ref="N234:N245" si="157">IF($C234="869",$D234,)</f>
        <v>0</v>
      </c>
      <c r="O234" s="64">
        <f t="shared" ref="O234:O245" si="158">IF($C234="871",$D234,)</f>
        <v>0</v>
      </c>
      <c r="P234" s="64">
        <f t="shared" ref="P234:P245" si="159">IF($C234="874",$D234,)</f>
        <v>0</v>
      </c>
      <c r="Q234" s="64">
        <f t="shared" ref="Q234:Q245" si="160">IF($C234="873",$D234,)</f>
        <v>0</v>
      </c>
      <c r="R234" s="64"/>
      <c r="S234" s="64"/>
      <c r="T234" s="64">
        <f t="shared" si="129"/>
        <v>0</v>
      </c>
      <c r="U234" s="64">
        <f t="shared" ref="U234:U245" si="161">IF($C234="877",$D234,)</f>
        <v>0</v>
      </c>
      <c r="V234" s="64">
        <f t="shared" ref="V234:V245" si="162">IF($C234="875",$D234,)</f>
        <v>0</v>
      </c>
      <c r="W234" s="64">
        <f t="shared" ref="W234:W245" si="163">IF($C234="872",$D234,)</f>
        <v>0</v>
      </c>
      <c r="X234" s="64">
        <f t="shared" ref="X234:X245" si="164">IF($C234="909",$D234,)</f>
        <v>0</v>
      </c>
      <c r="Y234" s="64">
        <f t="shared" si="147"/>
        <v>0</v>
      </c>
      <c r="Z234" s="64"/>
      <c r="AA234" s="64">
        <f t="shared" si="112"/>
        <v>0</v>
      </c>
      <c r="AB234" s="64"/>
      <c r="AC234" s="64"/>
      <c r="AD234" s="4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</row>
    <row r="235" spans="1:54">
      <c r="A235" s="66" t="s">
        <v>21</v>
      </c>
      <c r="B235" s="49" t="s">
        <v>173</v>
      </c>
      <c r="C235" s="62" t="s">
        <v>303</v>
      </c>
      <c r="D235" s="63"/>
      <c r="E235" s="43">
        <f t="shared" si="95"/>
        <v>0</v>
      </c>
      <c r="F235" s="64">
        <f t="shared" si="150"/>
        <v>0</v>
      </c>
      <c r="G235" s="64">
        <f t="shared" ref="G235:G299" si="165">H235+I235+J235+K235+L235+M235+N235+O235+P235+Q235+U235+V235+W235+X235</f>
        <v>0</v>
      </c>
      <c r="H235" s="64">
        <f t="shared" si="151"/>
        <v>0</v>
      </c>
      <c r="I235" s="64">
        <f t="shared" si="152"/>
        <v>0</v>
      </c>
      <c r="J235" s="64">
        <f t="shared" si="153"/>
        <v>0</v>
      </c>
      <c r="K235" s="64">
        <f t="shared" si="154"/>
        <v>0</v>
      </c>
      <c r="L235" s="64">
        <f t="shared" si="155"/>
        <v>0</v>
      </c>
      <c r="M235" s="64">
        <f t="shared" si="156"/>
        <v>0</v>
      </c>
      <c r="N235" s="64">
        <f t="shared" si="157"/>
        <v>0</v>
      </c>
      <c r="O235" s="64">
        <f t="shared" si="158"/>
        <v>0</v>
      </c>
      <c r="P235" s="64">
        <f t="shared" si="159"/>
        <v>0</v>
      </c>
      <c r="Q235" s="64">
        <f t="shared" si="160"/>
        <v>0</v>
      </c>
      <c r="R235" s="64"/>
      <c r="S235" s="64"/>
      <c r="T235" s="64">
        <f t="shared" si="129"/>
        <v>0</v>
      </c>
      <c r="U235" s="64">
        <f t="shared" si="161"/>
        <v>0</v>
      </c>
      <c r="V235" s="64">
        <f t="shared" si="162"/>
        <v>0</v>
      </c>
      <c r="W235" s="64">
        <f t="shared" si="163"/>
        <v>0</v>
      </c>
      <c r="X235" s="64">
        <f t="shared" si="164"/>
        <v>0</v>
      </c>
      <c r="Y235" s="64">
        <f t="shared" si="147"/>
        <v>0</v>
      </c>
      <c r="Z235" s="64"/>
      <c r="AA235" s="64">
        <f t="shared" si="112"/>
        <v>0</v>
      </c>
      <c r="AB235" s="64"/>
      <c r="AC235" s="64"/>
      <c r="AD235" s="4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</row>
    <row r="236" spans="1:54">
      <c r="A236" s="66" t="s">
        <v>21</v>
      </c>
      <c r="B236" s="49" t="s">
        <v>174</v>
      </c>
      <c r="C236" s="62" t="s">
        <v>303</v>
      </c>
      <c r="D236" s="63"/>
      <c r="E236" s="43">
        <f t="shared" si="95"/>
        <v>0</v>
      </c>
      <c r="F236" s="64">
        <f t="shared" si="150"/>
        <v>0</v>
      </c>
      <c r="G236" s="64">
        <f t="shared" si="165"/>
        <v>0</v>
      </c>
      <c r="H236" s="64">
        <f t="shared" si="151"/>
        <v>0</v>
      </c>
      <c r="I236" s="64">
        <f t="shared" si="152"/>
        <v>0</v>
      </c>
      <c r="J236" s="64">
        <f t="shared" si="153"/>
        <v>0</v>
      </c>
      <c r="K236" s="64">
        <f t="shared" si="154"/>
        <v>0</v>
      </c>
      <c r="L236" s="64">
        <f t="shared" si="155"/>
        <v>0</v>
      </c>
      <c r="M236" s="64">
        <f t="shared" si="156"/>
        <v>0</v>
      </c>
      <c r="N236" s="64">
        <f t="shared" si="157"/>
        <v>0</v>
      </c>
      <c r="O236" s="64">
        <f t="shared" si="158"/>
        <v>0</v>
      </c>
      <c r="P236" s="64">
        <f t="shared" si="159"/>
        <v>0</v>
      </c>
      <c r="Q236" s="64">
        <f t="shared" si="160"/>
        <v>0</v>
      </c>
      <c r="R236" s="64"/>
      <c r="S236" s="64"/>
      <c r="T236" s="64">
        <f t="shared" si="129"/>
        <v>0</v>
      </c>
      <c r="U236" s="64">
        <f t="shared" si="161"/>
        <v>0</v>
      </c>
      <c r="V236" s="64">
        <f t="shared" si="162"/>
        <v>0</v>
      </c>
      <c r="W236" s="64">
        <f t="shared" si="163"/>
        <v>0</v>
      </c>
      <c r="X236" s="64">
        <f t="shared" si="164"/>
        <v>0</v>
      </c>
      <c r="Y236" s="64">
        <f t="shared" si="147"/>
        <v>0</v>
      </c>
      <c r="Z236" s="64"/>
      <c r="AA236" s="64">
        <f t="shared" si="112"/>
        <v>0</v>
      </c>
      <c r="AB236" s="64"/>
      <c r="AC236" s="64"/>
      <c r="AD236" s="4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</row>
    <row r="237" spans="1:54">
      <c r="A237" s="66" t="s">
        <v>21</v>
      </c>
      <c r="B237" s="49" t="s">
        <v>175</v>
      </c>
      <c r="C237" s="62" t="s">
        <v>303</v>
      </c>
      <c r="D237" s="63"/>
      <c r="E237" s="43">
        <f t="shared" si="95"/>
        <v>0</v>
      </c>
      <c r="F237" s="64">
        <f t="shared" si="150"/>
        <v>0</v>
      </c>
      <c r="G237" s="64">
        <f t="shared" si="165"/>
        <v>0</v>
      </c>
      <c r="H237" s="64">
        <f t="shared" si="151"/>
        <v>0</v>
      </c>
      <c r="I237" s="64">
        <f t="shared" si="152"/>
        <v>0</v>
      </c>
      <c r="J237" s="64">
        <f t="shared" si="153"/>
        <v>0</v>
      </c>
      <c r="K237" s="64">
        <f t="shared" si="154"/>
        <v>0</v>
      </c>
      <c r="L237" s="64">
        <f t="shared" si="155"/>
        <v>0</v>
      </c>
      <c r="M237" s="64">
        <f t="shared" si="156"/>
        <v>0</v>
      </c>
      <c r="N237" s="64">
        <f t="shared" si="157"/>
        <v>0</v>
      </c>
      <c r="O237" s="64">
        <f t="shared" si="158"/>
        <v>0</v>
      </c>
      <c r="P237" s="64">
        <f t="shared" si="159"/>
        <v>0</v>
      </c>
      <c r="Q237" s="64">
        <f t="shared" si="160"/>
        <v>0</v>
      </c>
      <c r="R237" s="64"/>
      <c r="S237" s="64"/>
      <c r="T237" s="64">
        <f t="shared" si="129"/>
        <v>0</v>
      </c>
      <c r="U237" s="64">
        <f t="shared" si="161"/>
        <v>0</v>
      </c>
      <c r="V237" s="64">
        <f t="shared" si="162"/>
        <v>0</v>
      </c>
      <c r="W237" s="64">
        <f t="shared" si="163"/>
        <v>0</v>
      </c>
      <c r="X237" s="64">
        <f t="shared" si="164"/>
        <v>0</v>
      </c>
      <c r="Y237" s="64">
        <f t="shared" si="147"/>
        <v>0</v>
      </c>
      <c r="Z237" s="64"/>
      <c r="AA237" s="64">
        <f t="shared" si="112"/>
        <v>0</v>
      </c>
      <c r="AB237" s="64"/>
      <c r="AC237" s="64"/>
      <c r="AD237" s="4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</row>
    <row r="238" spans="1:54">
      <c r="A238" s="66" t="s">
        <v>21</v>
      </c>
      <c r="B238" s="49" t="s">
        <v>176</v>
      </c>
      <c r="C238" s="62" t="s">
        <v>303</v>
      </c>
      <c r="D238" s="63"/>
      <c r="E238" s="43">
        <f t="shared" si="95"/>
        <v>0</v>
      </c>
      <c r="F238" s="64">
        <f t="shared" si="150"/>
        <v>0</v>
      </c>
      <c r="G238" s="64">
        <f t="shared" si="165"/>
        <v>0</v>
      </c>
      <c r="H238" s="64">
        <f t="shared" si="151"/>
        <v>0</v>
      </c>
      <c r="I238" s="64">
        <f t="shared" si="152"/>
        <v>0</v>
      </c>
      <c r="J238" s="64">
        <f t="shared" si="153"/>
        <v>0</v>
      </c>
      <c r="K238" s="64">
        <f t="shared" si="154"/>
        <v>0</v>
      </c>
      <c r="L238" s="64">
        <f t="shared" si="155"/>
        <v>0</v>
      </c>
      <c r="M238" s="64">
        <f t="shared" si="156"/>
        <v>0</v>
      </c>
      <c r="N238" s="64">
        <f t="shared" si="157"/>
        <v>0</v>
      </c>
      <c r="O238" s="64">
        <f t="shared" si="158"/>
        <v>0</v>
      </c>
      <c r="P238" s="64">
        <f t="shared" si="159"/>
        <v>0</v>
      </c>
      <c r="Q238" s="64">
        <f t="shared" si="160"/>
        <v>0</v>
      </c>
      <c r="R238" s="64"/>
      <c r="S238" s="64"/>
      <c r="T238" s="64">
        <f t="shared" si="129"/>
        <v>0</v>
      </c>
      <c r="U238" s="64">
        <f t="shared" si="161"/>
        <v>0</v>
      </c>
      <c r="V238" s="64">
        <f t="shared" si="162"/>
        <v>0</v>
      </c>
      <c r="W238" s="64">
        <f t="shared" si="163"/>
        <v>0</v>
      </c>
      <c r="X238" s="64">
        <f t="shared" si="164"/>
        <v>0</v>
      </c>
      <c r="Y238" s="64">
        <f t="shared" si="147"/>
        <v>0</v>
      </c>
      <c r="Z238" s="64"/>
      <c r="AA238" s="64">
        <f t="shared" si="112"/>
        <v>0</v>
      </c>
      <c r="AB238" s="64"/>
      <c r="AC238" s="64"/>
      <c r="AD238" s="4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</row>
    <row r="239" spans="1:54">
      <c r="A239" s="66" t="s">
        <v>21</v>
      </c>
      <c r="B239" s="49" t="s">
        <v>177</v>
      </c>
      <c r="C239" s="62" t="s">
        <v>303</v>
      </c>
      <c r="D239" s="63"/>
      <c r="E239" s="43">
        <f t="shared" si="95"/>
        <v>0</v>
      </c>
      <c r="F239" s="64">
        <f t="shared" si="150"/>
        <v>0</v>
      </c>
      <c r="G239" s="64">
        <f t="shared" si="165"/>
        <v>0</v>
      </c>
      <c r="H239" s="64">
        <f t="shared" si="151"/>
        <v>0</v>
      </c>
      <c r="I239" s="64">
        <f t="shared" si="152"/>
        <v>0</v>
      </c>
      <c r="J239" s="64">
        <f t="shared" si="153"/>
        <v>0</v>
      </c>
      <c r="K239" s="64">
        <f t="shared" si="154"/>
        <v>0</v>
      </c>
      <c r="L239" s="64">
        <f t="shared" si="155"/>
        <v>0</v>
      </c>
      <c r="M239" s="64">
        <f t="shared" si="156"/>
        <v>0</v>
      </c>
      <c r="N239" s="64">
        <f t="shared" si="157"/>
        <v>0</v>
      </c>
      <c r="O239" s="64">
        <f t="shared" si="158"/>
        <v>0</v>
      </c>
      <c r="P239" s="64">
        <f t="shared" si="159"/>
        <v>0</v>
      </c>
      <c r="Q239" s="64">
        <f t="shared" si="160"/>
        <v>0</v>
      </c>
      <c r="R239" s="64"/>
      <c r="S239" s="64"/>
      <c r="T239" s="64">
        <f t="shared" si="129"/>
        <v>0</v>
      </c>
      <c r="U239" s="64">
        <f t="shared" si="161"/>
        <v>0</v>
      </c>
      <c r="V239" s="64">
        <f t="shared" si="162"/>
        <v>0</v>
      </c>
      <c r="W239" s="64">
        <f t="shared" si="163"/>
        <v>0</v>
      </c>
      <c r="X239" s="64">
        <f t="shared" si="164"/>
        <v>0</v>
      </c>
      <c r="Y239" s="64">
        <f t="shared" si="147"/>
        <v>0</v>
      </c>
      <c r="Z239" s="64"/>
      <c r="AA239" s="64">
        <f t="shared" si="112"/>
        <v>0</v>
      </c>
      <c r="AB239" s="64"/>
      <c r="AC239" s="64"/>
      <c r="AD239" s="4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</row>
    <row r="240" spans="1:54">
      <c r="A240" s="66" t="s">
        <v>21</v>
      </c>
      <c r="B240" s="49" t="s">
        <v>178</v>
      </c>
      <c r="C240" s="62" t="s">
        <v>303</v>
      </c>
      <c r="D240" s="63"/>
      <c r="E240" s="43">
        <f t="shared" si="95"/>
        <v>0</v>
      </c>
      <c r="F240" s="64">
        <f t="shared" si="150"/>
        <v>0</v>
      </c>
      <c r="G240" s="64">
        <f t="shared" si="165"/>
        <v>0</v>
      </c>
      <c r="H240" s="64">
        <f t="shared" si="151"/>
        <v>0</v>
      </c>
      <c r="I240" s="64">
        <f t="shared" si="152"/>
        <v>0</v>
      </c>
      <c r="J240" s="64">
        <f t="shared" si="153"/>
        <v>0</v>
      </c>
      <c r="K240" s="64">
        <f t="shared" si="154"/>
        <v>0</v>
      </c>
      <c r="L240" s="64">
        <f t="shared" si="155"/>
        <v>0</v>
      </c>
      <c r="M240" s="64">
        <f t="shared" si="156"/>
        <v>0</v>
      </c>
      <c r="N240" s="64">
        <f t="shared" si="157"/>
        <v>0</v>
      </c>
      <c r="O240" s="64">
        <f t="shared" si="158"/>
        <v>0</v>
      </c>
      <c r="P240" s="64">
        <f t="shared" si="159"/>
        <v>0</v>
      </c>
      <c r="Q240" s="64">
        <f t="shared" si="160"/>
        <v>0</v>
      </c>
      <c r="R240" s="64"/>
      <c r="S240" s="64"/>
      <c r="T240" s="64">
        <f t="shared" si="129"/>
        <v>0</v>
      </c>
      <c r="U240" s="64">
        <f t="shared" si="161"/>
        <v>0</v>
      </c>
      <c r="V240" s="64">
        <f t="shared" si="162"/>
        <v>0</v>
      </c>
      <c r="W240" s="64">
        <f t="shared" si="163"/>
        <v>0</v>
      </c>
      <c r="X240" s="64">
        <f t="shared" si="164"/>
        <v>0</v>
      </c>
      <c r="Y240" s="64">
        <f t="shared" si="147"/>
        <v>0</v>
      </c>
      <c r="Z240" s="64"/>
      <c r="AA240" s="64">
        <f t="shared" si="112"/>
        <v>0</v>
      </c>
      <c r="AB240" s="64"/>
      <c r="AC240" s="64"/>
      <c r="AD240" s="4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</row>
    <row r="241" spans="1:54">
      <c r="A241" s="66" t="s">
        <v>21</v>
      </c>
      <c r="B241" s="49" t="s">
        <v>179</v>
      </c>
      <c r="C241" s="62" t="s">
        <v>303</v>
      </c>
      <c r="D241" s="63"/>
      <c r="E241" s="43">
        <f t="shared" si="95"/>
        <v>0</v>
      </c>
      <c r="F241" s="64">
        <f t="shared" si="150"/>
        <v>0</v>
      </c>
      <c r="G241" s="64">
        <f t="shared" si="165"/>
        <v>0</v>
      </c>
      <c r="H241" s="64">
        <f t="shared" si="151"/>
        <v>0</v>
      </c>
      <c r="I241" s="64">
        <f t="shared" si="152"/>
        <v>0</v>
      </c>
      <c r="J241" s="64">
        <f t="shared" si="153"/>
        <v>0</v>
      </c>
      <c r="K241" s="64">
        <f t="shared" si="154"/>
        <v>0</v>
      </c>
      <c r="L241" s="64">
        <f t="shared" si="155"/>
        <v>0</v>
      </c>
      <c r="M241" s="64">
        <f t="shared" si="156"/>
        <v>0</v>
      </c>
      <c r="N241" s="64">
        <f t="shared" si="157"/>
        <v>0</v>
      </c>
      <c r="O241" s="64">
        <f t="shared" si="158"/>
        <v>0</v>
      </c>
      <c r="P241" s="64">
        <f t="shared" si="159"/>
        <v>0</v>
      </c>
      <c r="Q241" s="64">
        <f t="shared" si="160"/>
        <v>0</v>
      </c>
      <c r="R241" s="64"/>
      <c r="S241" s="64"/>
      <c r="T241" s="64">
        <f t="shared" si="129"/>
        <v>0</v>
      </c>
      <c r="U241" s="64">
        <f t="shared" si="161"/>
        <v>0</v>
      </c>
      <c r="V241" s="64">
        <f t="shared" si="162"/>
        <v>0</v>
      </c>
      <c r="W241" s="64">
        <f t="shared" si="163"/>
        <v>0</v>
      </c>
      <c r="X241" s="64">
        <f t="shared" si="164"/>
        <v>0</v>
      </c>
      <c r="Y241" s="64">
        <f t="shared" si="147"/>
        <v>0</v>
      </c>
      <c r="Z241" s="64"/>
      <c r="AA241" s="64">
        <f t="shared" si="112"/>
        <v>0</v>
      </c>
      <c r="AB241" s="64"/>
      <c r="AC241" s="64"/>
      <c r="AD241" s="4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</row>
    <row r="242" spans="1:54">
      <c r="A242" s="66" t="s">
        <v>21</v>
      </c>
      <c r="B242" s="49" t="s">
        <v>180</v>
      </c>
      <c r="C242" s="62" t="s">
        <v>303</v>
      </c>
      <c r="D242" s="63"/>
      <c r="E242" s="43">
        <f t="shared" si="95"/>
        <v>0</v>
      </c>
      <c r="F242" s="64">
        <f t="shared" si="150"/>
        <v>0</v>
      </c>
      <c r="G242" s="64">
        <f t="shared" si="165"/>
        <v>0</v>
      </c>
      <c r="H242" s="64">
        <f t="shared" si="151"/>
        <v>0</v>
      </c>
      <c r="I242" s="64">
        <f t="shared" si="152"/>
        <v>0</v>
      </c>
      <c r="J242" s="64">
        <f t="shared" si="153"/>
        <v>0</v>
      </c>
      <c r="K242" s="64">
        <f t="shared" si="154"/>
        <v>0</v>
      </c>
      <c r="L242" s="64">
        <f t="shared" si="155"/>
        <v>0</v>
      </c>
      <c r="M242" s="64">
        <f t="shared" si="156"/>
        <v>0</v>
      </c>
      <c r="N242" s="64">
        <f t="shared" si="157"/>
        <v>0</v>
      </c>
      <c r="O242" s="64">
        <f t="shared" si="158"/>
        <v>0</v>
      </c>
      <c r="P242" s="64">
        <f t="shared" si="159"/>
        <v>0</v>
      </c>
      <c r="Q242" s="64">
        <f t="shared" si="160"/>
        <v>0</v>
      </c>
      <c r="R242" s="64"/>
      <c r="S242" s="64"/>
      <c r="T242" s="64">
        <f t="shared" si="129"/>
        <v>0</v>
      </c>
      <c r="U242" s="64">
        <f t="shared" si="161"/>
        <v>0</v>
      </c>
      <c r="V242" s="64">
        <f t="shared" si="162"/>
        <v>0</v>
      </c>
      <c r="W242" s="64">
        <f t="shared" si="163"/>
        <v>0</v>
      </c>
      <c r="X242" s="64">
        <f t="shared" si="164"/>
        <v>0</v>
      </c>
      <c r="Y242" s="64">
        <f t="shared" si="147"/>
        <v>0</v>
      </c>
      <c r="Z242" s="64"/>
      <c r="AA242" s="64">
        <f t="shared" si="112"/>
        <v>0</v>
      </c>
      <c r="AB242" s="64"/>
      <c r="AC242" s="64"/>
      <c r="AD242" s="4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</row>
    <row r="243" spans="1:54">
      <c r="A243" s="66" t="s">
        <v>21</v>
      </c>
      <c r="B243" s="49" t="s">
        <v>181</v>
      </c>
      <c r="C243" s="62" t="s">
        <v>303</v>
      </c>
      <c r="D243" s="63"/>
      <c r="E243" s="43">
        <f t="shared" si="95"/>
        <v>0</v>
      </c>
      <c r="F243" s="64">
        <f t="shared" si="150"/>
        <v>0</v>
      </c>
      <c r="G243" s="64">
        <f t="shared" si="165"/>
        <v>0</v>
      </c>
      <c r="H243" s="64">
        <f t="shared" si="151"/>
        <v>0</v>
      </c>
      <c r="I243" s="64">
        <f t="shared" si="152"/>
        <v>0</v>
      </c>
      <c r="J243" s="64">
        <f t="shared" si="153"/>
        <v>0</v>
      </c>
      <c r="K243" s="64">
        <f t="shared" si="154"/>
        <v>0</v>
      </c>
      <c r="L243" s="64">
        <f t="shared" si="155"/>
        <v>0</v>
      </c>
      <c r="M243" s="64">
        <f t="shared" si="156"/>
        <v>0</v>
      </c>
      <c r="N243" s="64">
        <f t="shared" si="157"/>
        <v>0</v>
      </c>
      <c r="O243" s="64">
        <f t="shared" si="158"/>
        <v>0</v>
      </c>
      <c r="P243" s="64">
        <f t="shared" si="159"/>
        <v>0</v>
      </c>
      <c r="Q243" s="64">
        <f t="shared" si="160"/>
        <v>0</v>
      </c>
      <c r="R243" s="64"/>
      <c r="S243" s="64"/>
      <c r="T243" s="64">
        <f t="shared" si="129"/>
        <v>0</v>
      </c>
      <c r="U243" s="64">
        <f t="shared" si="161"/>
        <v>0</v>
      </c>
      <c r="V243" s="64">
        <f t="shared" si="162"/>
        <v>0</v>
      </c>
      <c r="W243" s="64">
        <f t="shared" si="163"/>
        <v>0</v>
      </c>
      <c r="X243" s="64">
        <f t="shared" si="164"/>
        <v>0</v>
      </c>
      <c r="Y243" s="64">
        <f t="shared" si="147"/>
        <v>0</v>
      </c>
      <c r="Z243" s="64"/>
      <c r="AA243" s="64">
        <f t="shared" si="112"/>
        <v>0</v>
      </c>
      <c r="AB243" s="64"/>
      <c r="AC243" s="64"/>
      <c r="AD243" s="4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</row>
    <row r="244" spans="1:54">
      <c r="A244" s="66" t="s">
        <v>21</v>
      </c>
      <c r="B244" s="49" t="s">
        <v>182</v>
      </c>
      <c r="C244" s="62" t="s">
        <v>303</v>
      </c>
      <c r="D244" s="63"/>
      <c r="E244" s="43">
        <f t="shared" si="95"/>
        <v>0</v>
      </c>
      <c r="F244" s="64">
        <f t="shared" si="150"/>
        <v>0</v>
      </c>
      <c r="G244" s="64">
        <f t="shared" si="165"/>
        <v>0</v>
      </c>
      <c r="H244" s="64">
        <f t="shared" si="151"/>
        <v>0</v>
      </c>
      <c r="I244" s="64">
        <f t="shared" si="152"/>
        <v>0</v>
      </c>
      <c r="J244" s="64">
        <f t="shared" si="153"/>
        <v>0</v>
      </c>
      <c r="K244" s="64">
        <f t="shared" si="154"/>
        <v>0</v>
      </c>
      <c r="L244" s="64">
        <f t="shared" si="155"/>
        <v>0</v>
      </c>
      <c r="M244" s="64">
        <f t="shared" si="156"/>
        <v>0</v>
      </c>
      <c r="N244" s="64">
        <f t="shared" si="157"/>
        <v>0</v>
      </c>
      <c r="O244" s="64">
        <f t="shared" si="158"/>
        <v>0</v>
      </c>
      <c r="P244" s="64">
        <f t="shared" si="159"/>
        <v>0</v>
      </c>
      <c r="Q244" s="64">
        <f t="shared" si="160"/>
        <v>0</v>
      </c>
      <c r="R244" s="64"/>
      <c r="S244" s="64"/>
      <c r="T244" s="64">
        <f t="shared" si="129"/>
        <v>0</v>
      </c>
      <c r="U244" s="64">
        <f t="shared" si="161"/>
        <v>0</v>
      </c>
      <c r="V244" s="64">
        <f t="shared" si="162"/>
        <v>0</v>
      </c>
      <c r="W244" s="64">
        <f t="shared" si="163"/>
        <v>0</v>
      </c>
      <c r="X244" s="64">
        <f t="shared" si="164"/>
        <v>0</v>
      </c>
      <c r="Y244" s="64">
        <f t="shared" si="147"/>
        <v>0</v>
      </c>
      <c r="Z244" s="64"/>
      <c r="AA244" s="64">
        <f t="shared" si="112"/>
        <v>0</v>
      </c>
      <c r="AB244" s="64"/>
      <c r="AC244" s="64"/>
      <c r="AD244" s="4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</row>
    <row r="245" spans="1:54">
      <c r="A245" s="66" t="s">
        <v>21</v>
      </c>
      <c r="B245" s="49" t="s">
        <v>183</v>
      </c>
      <c r="C245" s="62" t="s">
        <v>303</v>
      </c>
      <c r="D245" s="63"/>
      <c r="E245" s="43">
        <f t="shared" si="95"/>
        <v>0</v>
      </c>
      <c r="F245" s="64">
        <f t="shared" si="150"/>
        <v>0</v>
      </c>
      <c r="G245" s="64">
        <f t="shared" si="165"/>
        <v>0</v>
      </c>
      <c r="H245" s="64">
        <f t="shared" si="151"/>
        <v>0</v>
      </c>
      <c r="I245" s="64">
        <f t="shared" si="152"/>
        <v>0</v>
      </c>
      <c r="J245" s="64">
        <f t="shared" si="153"/>
        <v>0</v>
      </c>
      <c r="K245" s="64">
        <f t="shared" si="154"/>
        <v>0</v>
      </c>
      <c r="L245" s="64">
        <f t="shared" si="155"/>
        <v>0</v>
      </c>
      <c r="M245" s="64">
        <f t="shared" si="156"/>
        <v>0</v>
      </c>
      <c r="N245" s="64">
        <f t="shared" si="157"/>
        <v>0</v>
      </c>
      <c r="O245" s="64">
        <f t="shared" si="158"/>
        <v>0</v>
      </c>
      <c r="P245" s="64">
        <f t="shared" si="159"/>
        <v>0</v>
      </c>
      <c r="Q245" s="64">
        <f t="shared" si="160"/>
        <v>0</v>
      </c>
      <c r="R245" s="64"/>
      <c r="S245" s="64"/>
      <c r="T245" s="64">
        <f t="shared" si="129"/>
        <v>0</v>
      </c>
      <c r="U245" s="64">
        <f t="shared" si="161"/>
        <v>0</v>
      </c>
      <c r="V245" s="64">
        <f t="shared" si="162"/>
        <v>0</v>
      </c>
      <c r="W245" s="64">
        <f t="shared" si="163"/>
        <v>0</v>
      </c>
      <c r="X245" s="64">
        <f t="shared" si="164"/>
        <v>0</v>
      </c>
      <c r="Y245" s="64">
        <f t="shared" si="147"/>
        <v>0</v>
      </c>
      <c r="Z245" s="64"/>
      <c r="AA245" s="64">
        <f t="shared" si="112"/>
        <v>0</v>
      </c>
      <c r="AB245" s="64"/>
      <c r="AC245" s="64"/>
      <c r="AD245" s="4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</row>
    <row r="246" spans="1:54" ht="25.5">
      <c r="A246" s="73">
        <v>54</v>
      </c>
      <c r="B246" s="49" t="s">
        <v>184</v>
      </c>
      <c r="C246" s="62"/>
      <c r="D246" s="63"/>
      <c r="E246" s="43">
        <f t="shared" si="95"/>
        <v>0</v>
      </c>
      <c r="F246" s="64">
        <f t="shared" ref="F246" si="166">F247+F248</f>
        <v>0</v>
      </c>
      <c r="G246" s="64">
        <f t="shared" si="165"/>
        <v>0</v>
      </c>
      <c r="H246" s="64">
        <f>H247+H248</f>
        <v>0</v>
      </c>
      <c r="I246" s="64">
        <f t="shared" ref="I246:Q246" si="167">I247+I248</f>
        <v>0</v>
      </c>
      <c r="J246" s="64">
        <f t="shared" si="167"/>
        <v>0</v>
      </c>
      <c r="K246" s="64">
        <f t="shared" si="167"/>
        <v>0</v>
      </c>
      <c r="L246" s="64">
        <f t="shared" si="167"/>
        <v>0</v>
      </c>
      <c r="M246" s="64">
        <f t="shared" si="167"/>
        <v>0</v>
      </c>
      <c r="N246" s="64">
        <f t="shared" si="167"/>
        <v>0</v>
      </c>
      <c r="O246" s="64">
        <f t="shared" si="167"/>
        <v>0</v>
      </c>
      <c r="P246" s="64">
        <f t="shared" si="167"/>
        <v>0</v>
      </c>
      <c r="Q246" s="64">
        <f t="shared" si="167"/>
        <v>0</v>
      </c>
      <c r="R246" s="64"/>
      <c r="S246" s="64"/>
      <c r="T246" s="64">
        <f t="shared" si="129"/>
        <v>0</v>
      </c>
      <c r="U246" s="64">
        <f>U247+U248</f>
        <v>0</v>
      </c>
      <c r="V246" s="64">
        <f>V247+V248</f>
        <v>0</v>
      </c>
      <c r="W246" s="64">
        <f>W247+W248</f>
        <v>0</v>
      </c>
      <c r="X246" s="64">
        <f>X247+X248</f>
        <v>0</v>
      </c>
      <c r="Y246" s="64">
        <f t="shared" si="147"/>
        <v>0</v>
      </c>
      <c r="Z246" s="64"/>
      <c r="AA246" s="64">
        <f t="shared" si="112"/>
        <v>0</v>
      </c>
      <c r="AB246" s="64"/>
      <c r="AC246" s="64"/>
      <c r="AD246" s="4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</row>
    <row r="247" spans="1:54" ht="25.5">
      <c r="A247" s="66" t="s">
        <v>21</v>
      </c>
      <c r="B247" s="49" t="s">
        <v>185</v>
      </c>
      <c r="C247" s="62" t="s">
        <v>303</v>
      </c>
      <c r="D247" s="63"/>
      <c r="E247" s="43">
        <f t="shared" si="95"/>
        <v>0</v>
      </c>
      <c r="F247" s="64">
        <f>IF($C247="820",$D247,)</f>
        <v>0</v>
      </c>
      <c r="G247" s="64">
        <f t="shared" si="165"/>
        <v>0</v>
      </c>
      <c r="H247" s="64">
        <f>IF($C247="864",$D247,)</f>
        <v>0</v>
      </c>
      <c r="I247" s="64">
        <f>IF($C247="867",$D247,)</f>
        <v>0</v>
      </c>
      <c r="J247" s="64">
        <f>IF($C247="861",$D247,)</f>
        <v>0</v>
      </c>
      <c r="K247" s="64">
        <f>IF($C247="862",$D247,)</f>
        <v>0</v>
      </c>
      <c r="L247" s="64">
        <f>IF($C247="865",$D247,)</f>
        <v>0</v>
      </c>
      <c r="M247" s="64">
        <f>IF($C247="868",$D247,)</f>
        <v>0</v>
      </c>
      <c r="N247" s="64">
        <f>IF($C247="869",$D247,)</f>
        <v>0</v>
      </c>
      <c r="O247" s="64">
        <f>IF($C247="871",$D247,)</f>
        <v>0</v>
      </c>
      <c r="P247" s="64">
        <f>IF($C247="874",$D247,)</f>
        <v>0</v>
      </c>
      <c r="Q247" s="64">
        <f>IF($C247="873",$D247,)</f>
        <v>0</v>
      </c>
      <c r="R247" s="64"/>
      <c r="S247" s="64"/>
      <c r="T247" s="64">
        <f t="shared" si="129"/>
        <v>0</v>
      </c>
      <c r="U247" s="64">
        <f>IF($C247="877",$D247,)</f>
        <v>0</v>
      </c>
      <c r="V247" s="64">
        <f>IF($C247="875",$D247,)</f>
        <v>0</v>
      </c>
      <c r="W247" s="64">
        <f>IF($C247="872",$D247,)</f>
        <v>0</v>
      </c>
      <c r="X247" s="64">
        <f>IF($C247="909",$D247,)</f>
        <v>0</v>
      </c>
      <c r="Y247" s="64">
        <f t="shared" si="147"/>
        <v>0</v>
      </c>
      <c r="Z247" s="64"/>
      <c r="AA247" s="64">
        <f t="shared" si="112"/>
        <v>0</v>
      </c>
      <c r="AB247" s="64"/>
      <c r="AC247" s="64"/>
      <c r="AD247" s="4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</row>
    <row r="248" spans="1:54">
      <c r="A248" s="66" t="s">
        <v>21</v>
      </c>
      <c r="B248" s="49" t="s">
        <v>186</v>
      </c>
      <c r="C248" s="62" t="s">
        <v>303</v>
      </c>
      <c r="D248" s="63"/>
      <c r="E248" s="43">
        <f t="shared" si="95"/>
        <v>0</v>
      </c>
      <c r="F248" s="64">
        <f>IF($C248="820",$D248,)</f>
        <v>0</v>
      </c>
      <c r="G248" s="64">
        <f t="shared" si="165"/>
        <v>0</v>
      </c>
      <c r="H248" s="64">
        <f>IF($C248="864",$D248,)</f>
        <v>0</v>
      </c>
      <c r="I248" s="64">
        <f>IF($C248="867",$D248,)</f>
        <v>0</v>
      </c>
      <c r="J248" s="64">
        <f>IF($C248="861",$D248,)</f>
        <v>0</v>
      </c>
      <c r="K248" s="64">
        <f>IF($C248="862",$D248,)</f>
        <v>0</v>
      </c>
      <c r="L248" s="64">
        <f>IF($C248="865",$D248,)</f>
        <v>0</v>
      </c>
      <c r="M248" s="64">
        <f>IF($C248="868",$D248,)</f>
        <v>0</v>
      </c>
      <c r="N248" s="64">
        <f>IF($C248="869",$D248,)</f>
        <v>0</v>
      </c>
      <c r="O248" s="64">
        <f>IF($C248="871",$D248,)</f>
        <v>0</v>
      </c>
      <c r="P248" s="64">
        <f>IF($C248="874",$D248,)</f>
        <v>0</v>
      </c>
      <c r="Q248" s="64">
        <f>IF($C248="873",$D248,)</f>
        <v>0</v>
      </c>
      <c r="R248" s="64"/>
      <c r="S248" s="64"/>
      <c r="T248" s="64">
        <f t="shared" si="129"/>
        <v>0</v>
      </c>
      <c r="U248" s="64">
        <f>IF($C248="877",$D248,)</f>
        <v>0</v>
      </c>
      <c r="V248" s="64">
        <f>IF($C248="875",$D248,)</f>
        <v>0</v>
      </c>
      <c r="W248" s="64">
        <f>IF($C248="872",$D248,)</f>
        <v>0</v>
      </c>
      <c r="X248" s="64">
        <f>IF($C248="909",$D248,)</f>
        <v>0</v>
      </c>
      <c r="Y248" s="64">
        <f t="shared" si="147"/>
        <v>0</v>
      </c>
      <c r="Z248" s="64"/>
      <c r="AA248" s="64">
        <f t="shared" si="112"/>
        <v>0</v>
      </c>
      <c r="AB248" s="64"/>
      <c r="AC248" s="64"/>
      <c r="AD248" s="4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</row>
    <row r="249" spans="1:54" ht="25.5">
      <c r="A249" s="66">
        <v>55</v>
      </c>
      <c r="B249" s="49" t="s">
        <v>187</v>
      </c>
      <c r="C249" s="62" t="s">
        <v>315</v>
      </c>
      <c r="D249" s="63"/>
      <c r="E249" s="43">
        <f t="shared" si="95"/>
        <v>0</v>
      </c>
      <c r="F249" s="64">
        <f>IF($C249="820",$D249,)</f>
        <v>0</v>
      </c>
      <c r="G249" s="64">
        <f t="shared" si="165"/>
        <v>0</v>
      </c>
      <c r="H249" s="64">
        <f>IF($C249="864",$D249,)</f>
        <v>0</v>
      </c>
      <c r="I249" s="64">
        <f>IF($C249="867",$D249,)</f>
        <v>0</v>
      </c>
      <c r="J249" s="64">
        <f>IF($C249="861",$D249,)</f>
        <v>0</v>
      </c>
      <c r="K249" s="64">
        <f>IF($C249="862",$D249,)</f>
        <v>0</v>
      </c>
      <c r="L249" s="64">
        <f>IF($C249="865",$D249,)</f>
        <v>0</v>
      </c>
      <c r="M249" s="64">
        <f>IF($C249="868",$D249,)</f>
        <v>0</v>
      </c>
      <c r="N249" s="64">
        <f>IF($C249="869",$D249,)</f>
        <v>0</v>
      </c>
      <c r="O249" s="64">
        <f>IF($C249="871",$D249,)</f>
        <v>0</v>
      </c>
      <c r="P249" s="64">
        <f>IF($C249="874",$D249,)</f>
        <v>0</v>
      </c>
      <c r="Q249" s="64">
        <f>IF($C249="873",$D249,)</f>
        <v>0</v>
      </c>
      <c r="R249" s="64"/>
      <c r="S249" s="64"/>
      <c r="T249" s="64">
        <f t="shared" si="129"/>
        <v>0</v>
      </c>
      <c r="U249" s="64">
        <f>IF($C249="877",$D249,)</f>
        <v>0</v>
      </c>
      <c r="V249" s="64">
        <f>IF($C249="875",$D249,)</f>
        <v>0</v>
      </c>
      <c r="W249" s="64">
        <f>IF($C249="872",$D249,)</f>
        <v>0</v>
      </c>
      <c r="X249" s="64">
        <f>IF($C249="909",$D249,)</f>
        <v>0</v>
      </c>
      <c r="Y249" s="64">
        <f t="shared" si="147"/>
        <v>0</v>
      </c>
      <c r="Z249" s="64"/>
      <c r="AA249" s="64"/>
      <c r="AB249" s="64"/>
      <c r="AC249" s="64"/>
      <c r="AD249" s="4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</row>
    <row r="250" spans="1:54" s="78" customFormat="1" ht="25.5">
      <c r="A250" s="76" t="s">
        <v>22</v>
      </c>
      <c r="B250" s="56" t="s">
        <v>316</v>
      </c>
      <c r="C250" s="77" t="s">
        <v>303</v>
      </c>
      <c r="D250" s="58"/>
      <c r="E250" s="43">
        <f t="shared" si="95"/>
        <v>0</v>
      </c>
      <c r="F250" s="59">
        <f>IF($C250="820",$D250,)</f>
        <v>0</v>
      </c>
      <c r="G250" s="59">
        <f t="shared" si="165"/>
        <v>0</v>
      </c>
      <c r="H250" s="59">
        <f>IF($C250="864",$D250,)</f>
        <v>0</v>
      </c>
      <c r="I250" s="59">
        <f>IF($C250="867",$D250,)</f>
        <v>0</v>
      </c>
      <c r="J250" s="59">
        <f>IF($C250="861",$D250,)</f>
        <v>0</v>
      </c>
      <c r="K250" s="59">
        <f>IF($C250="862",$D250,)</f>
        <v>0</v>
      </c>
      <c r="L250" s="59">
        <f>IF($C250="865",$D250,)</f>
        <v>0</v>
      </c>
      <c r="M250" s="59">
        <f>IF($C250="868",$D250,)</f>
        <v>0</v>
      </c>
      <c r="N250" s="59">
        <f>IF($C250="869",$D250,)</f>
        <v>0</v>
      </c>
      <c r="O250" s="59">
        <f>IF($C250="871",$D250,)</f>
        <v>0</v>
      </c>
      <c r="P250" s="59">
        <f>IF($C250="874",$D250,)</f>
        <v>0</v>
      </c>
      <c r="Q250" s="59">
        <f>IF($C250="873",$D250,)</f>
        <v>0</v>
      </c>
      <c r="R250" s="59"/>
      <c r="S250" s="59"/>
      <c r="T250" s="59">
        <f t="shared" si="129"/>
        <v>0</v>
      </c>
      <c r="U250" s="59">
        <f>IF($C250="877",$D250,)</f>
        <v>0</v>
      </c>
      <c r="V250" s="59">
        <f>IF($C250="875",$D250,)</f>
        <v>0</v>
      </c>
      <c r="W250" s="59">
        <f>IF($C250="872",$D250,)</f>
        <v>0</v>
      </c>
      <c r="X250" s="59">
        <f>IF($C250="909",$D250,)</f>
        <v>0</v>
      </c>
      <c r="Y250" s="59">
        <f t="shared" si="147"/>
        <v>0</v>
      </c>
      <c r="Z250" s="59"/>
      <c r="AA250" s="59">
        <f t="shared" si="112"/>
        <v>0</v>
      </c>
      <c r="AB250" s="59"/>
      <c r="AC250" s="59"/>
      <c r="AD250" s="44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</row>
    <row r="251" spans="1:54" ht="25.5">
      <c r="A251" s="66" t="s">
        <v>188</v>
      </c>
      <c r="B251" s="61" t="s">
        <v>317</v>
      </c>
      <c r="C251" s="62" t="s">
        <v>303</v>
      </c>
      <c r="D251" s="63"/>
      <c r="E251" s="43">
        <f t="shared" si="95"/>
        <v>0</v>
      </c>
      <c r="F251" s="64">
        <f t="shared" ref="F251:F267" si="168">IF($C251="820",$D251,)</f>
        <v>0</v>
      </c>
      <c r="G251" s="64">
        <f t="shared" si="165"/>
        <v>0</v>
      </c>
      <c r="H251" s="64">
        <f t="shared" ref="H251:H267" si="169">IF($C251="864",$D251,)</f>
        <v>0</v>
      </c>
      <c r="I251" s="64">
        <f t="shared" ref="I251:I267" si="170">IF($C251="867",$D251,)</f>
        <v>0</v>
      </c>
      <c r="J251" s="64">
        <f t="shared" ref="J251:J267" si="171">IF($C251="861",$D251,)</f>
        <v>0</v>
      </c>
      <c r="K251" s="64">
        <f t="shared" ref="K251:K267" si="172">IF($C251="862",$D251,)</f>
        <v>0</v>
      </c>
      <c r="L251" s="64">
        <f t="shared" ref="L251:L267" si="173">IF($C251="865",$D251,)</f>
        <v>0</v>
      </c>
      <c r="M251" s="64">
        <f t="shared" ref="M251:M267" si="174">IF($C251="868",$D251,)</f>
        <v>0</v>
      </c>
      <c r="N251" s="64">
        <f t="shared" ref="N251:N267" si="175">IF($C251="869",$D251,)</f>
        <v>0</v>
      </c>
      <c r="O251" s="64">
        <f t="shared" ref="O251:O267" si="176">IF($C251="871",$D251,)</f>
        <v>0</v>
      </c>
      <c r="P251" s="64">
        <f t="shared" ref="P251:P267" si="177">IF($C251="874",$D251,)</f>
        <v>0</v>
      </c>
      <c r="Q251" s="64">
        <f t="shared" ref="Q251:Q267" si="178">IF($C251="873",$D251,)</f>
        <v>0</v>
      </c>
      <c r="R251" s="64"/>
      <c r="S251" s="64"/>
      <c r="T251" s="64">
        <f t="shared" si="129"/>
        <v>0</v>
      </c>
      <c r="U251" s="64">
        <f t="shared" ref="U251:U267" si="179">IF($C251="877",$D251,)</f>
        <v>0</v>
      </c>
      <c r="V251" s="64">
        <f t="shared" ref="V251:V267" si="180">IF($C251="875",$D251,)</f>
        <v>0</v>
      </c>
      <c r="W251" s="64">
        <f t="shared" ref="W251:W267" si="181">IF($C251="872",$D251,)</f>
        <v>0</v>
      </c>
      <c r="X251" s="64">
        <f t="shared" ref="X251:X267" si="182">IF($C251="909",$D251,)</f>
        <v>0</v>
      </c>
      <c r="Y251" s="64">
        <f t="shared" si="147"/>
        <v>0</v>
      </c>
      <c r="Z251" s="64"/>
      <c r="AA251" s="64"/>
      <c r="AB251" s="64"/>
      <c r="AC251" s="64"/>
      <c r="AD251" s="4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</row>
    <row r="252" spans="1:54" ht="25.5">
      <c r="A252" s="66" t="s">
        <v>189</v>
      </c>
      <c r="B252" s="61" t="s">
        <v>318</v>
      </c>
      <c r="C252" s="62" t="s">
        <v>303</v>
      </c>
      <c r="D252" s="63"/>
      <c r="E252" s="43">
        <f t="shared" si="95"/>
        <v>0</v>
      </c>
      <c r="F252" s="64">
        <f t="shared" si="168"/>
        <v>0</v>
      </c>
      <c r="G252" s="64">
        <f t="shared" si="165"/>
        <v>0</v>
      </c>
      <c r="H252" s="64">
        <f t="shared" si="169"/>
        <v>0</v>
      </c>
      <c r="I252" s="64">
        <f t="shared" si="170"/>
        <v>0</v>
      </c>
      <c r="J252" s="64">
        <f t="shared" si="171"/>
        <v>0</v>
      </c>
      <c r="K252" s="64">
        <f t="shared" si="172"/>
        <v>0</v>
      </c>
      <c r="L252" s="64">
        <f t="shared" si="173"/>
        <v>0</v>
      </c>
      <c r="M252" s="64">
        <f t="shared" si="174"/>
        <v>0</v>
      </c>
      <c r="N252" s="64">
        <f t="shared" si="175"/>
        <v>0</v>
      </c>
      <c r="O252" s="64">
        <f t="shared" si="176"/>
        <v>0</v>
      </c>
      <c r="P252" s="64">
        <f t="shared" si="177"/>
        <v>0</v>
      </c>
      <c r="Q252" s="64">
        <f t="shared" si="178"/>
        <v>0</v>
      </c>
      <c r="R252" s="64"/>
      <c r="S252" s="64"/>
      <c r="T252" s="64">
        <f t="shared" si="129"/>
        <v>0</v>
      </c>
      <c r="U252" s="64">
        <f t="shared" si="179"/>
        <v>0</v>
      </c>
      <c r="V252" s="64">
        <f t="shared" si="180"/>
        <v>0</v>
      </c>
      <c r="W252" s="64">
        <f t="shared" si="181"/>
        <v>0</v>
      </c>
      <c r="X252" s="64">
        <f t="shared" si="182"/>
        <v>0</v>
      </c>
      <c r="Y252" s="64">
        <f t="shared" si="147"/>
        <v>0</v>
      </c>
      <c r="Z252" s="64"/>
      <c r="AA252" s="64"/>
      <c r="AB252" s="64"/>
      <c r="AC252" s="64"/>
      <c r="AD252" s="4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</row>
    <row r="253" spans="1:54" ht="25.5">
      <c r="A253" s="66" t="s">
        <v>190</v>
      </c>
      <c r="B253" s="61" t="s">
        <v>319</v>
      </c>
      <c r="C253" s="62" t="s">
        <v>303</v>
      </c>
      <c r="D253" s="63"/>
      <c r="E253" s="43">
        <f t="shared" si="95"/>
        <v>0</v>
      </c>
      <c r="F253" s="64">
        <f t="shared" si="168"/>
        <v>0</v>
      </c>
      <c r="G253" s="64">
        <f t="shared" si="165"/>
        <v>0</v>
      </c>
      <c r="H253" s="64">
        <f t="shared" si="169"/>
        <v>0</v>
      </c>
      <c r="I253" s="64">
        <f t="shared" si="170"/>
        <v>0</v>
      </c>
      <c r="J253" s="64">
        <f t="shared" si="171"/>
        <v>0</v>
      </c>
      <c r="K253" s="64">
        <f t="shared" si="172"/>
        <v>0</v>
      </c>
      <c r="L253" s="64">
        <f t="shared" si="173"/>
        <v>0</v>
      </c>
      <c r="M253" s="64">
        <f t="shared" si="174"/>
        <v>0</v>
      </c>
      <c r="N253" s="64">
        <f t="shared" si="175"/>
        <v>0</v>
      </c>
      <c r="O253" s="64">
        <f t="shared" si="176"/>
        <v>0</v>
      </c>
      <c r="P253" s="64">
        <f t="shared" si="177"/>
        <v>0</v>
      </c>
      <c r="Q253" s="64">
        <f t="shared" si="178"/>
        <v>0</v>
      </c>
      <c r="R253" s="64"/>
      <c r="S253" s="64"/>
      <c r="T253" s="64">
        <f t="shared" si="129"/>
        <v>0</v>
      </c>
      <c r="U253" s="64">
        <f t="shared" si="179"/>
        <v>0</v>
      </c>
      <c r="V253" s="64">
        <f t="shared" si="180"/>
        <v>0</v>
      </c>
      <c r="W253" s="64">
        <f t="shared" si="181"/>
        <v>0</v>
      </c>
      <c r="X253" s="64">
        <f t="shared" si="182"/>
        <v>0</v>
      </c>
      <c r="Y253" s="64">
        <f t="shared" si="147"/>
        <v>0</v>
      </c>
      <c r="Z253" s="64"/>
      <c r="AA253" s="64"/>
      <c r="AB253" s="64"/>
      <c r="AC253" s="64"/>
      <c r="AD253" s="4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</row>
    <row r="254" spans="1:54">
      <c r="A254" s="66" t="s">
        <v>191</v>
      </c>
      <c r="B254" s="61" t="s">
        <v>320</v>
      </c>
      <c r="C254" s="62" t="s">
        <v>303</v>
      </c>
      <c r="D254" s="63"/>
      <c r="E254" s="43">
        <f t="shared" si="95"/>
        <v>0</v>
      </c>
      <c r="F254" s="64">
        <f t="shared" si="168"/>
        <v>0</v>
      </c>
      <c r="G254" s="64">
        <f t="shared" si="165"/>
        <v>0</v>
      </c>
      <c r="H254" s="64">
        <f t="shared" si="169"/>
        <v>0</v>
      </c>
      <c r="I254" s="64">
        <f t="shared" si="170"/>
        <v>0</v>
      </c>
      <c r="J254" s="64">
        <f t="shared" si="171"/>
        <v>0</v>
      </c>
      <c r="K254" s="64">
        <f t="shared" si="172"/>
        <v>0</v>
      </c>
      <c r="L254" s="64">
        <f t="shared" si="173"/>
        <v>0</v>
      </c>
      <c r="M254" s="64">
        <f t="shared" si="174"/>
        <v>0</v>
      </c>
      <c r="N254" s="64">
        <f t="shared" si="175"/>
        <v>0</v>
      </c>
      <c r="O254" s="64">
        <f t="shared" si="176"/>
        <v>0</v>
      </c>
      <c r="P254" s="64">
        <f t="shared" si="177"/>
        <v>0</v>
      </c>
      <c r="Q254" s="64">
        <f t="shared" si="178"/>
        <v>0</v>
      </c>
      <c r="R254" s="64"/>
      <c r="S254" s="64"/>
      <c r="T254" s="64">
        <f t="shared" si="129"/>
        <v>0</v>
      </c>
      <c r="U254" s="64">
        <f t="shared" si="179"/>
        <v>0</v>
      </c>
      <c r="V254" s="64">
        <f t="shared" si="180"/>
        <v>0</v>
      </c>
      <c r="W254" s="64">
        <f t="shared" si="181"/>
        <v>0</v>
      </c>
      <c r="X254" s="64">
        <f t="shared" si="182"/>
        <v>0</v>
      </c>
      <c r="Y254" s="64">
        <f t="shared" si="147"/>
        <v>0</v>
      </c>
      <c r="Z254" s="64"/>
      <c r="AA254" s="64"/>
      <c r="AB254" s="64"/>
      <c r="AC254" s="64"/>
      <c r="AD254" s="4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</row>
    <row r="255" spans="1:54">
      <c r="A255" s="66" t="s">
        <v>192</v>
      </c>
      <c r="B255" s="61" t="s">
        <v>321</v>
      </c>
      <c r="C255" s="62" t="s">
        <v>303</v>
      </c>
      <c r="D255" s="63"/>
      <c r="E255" s="43">
        <f t="shared" si="95"/>
        <v>0</v>
      </c>
      <c r="F255" s="64">
        <f t="shared" si="168"/>
        <v>0</v>
      </c>
      <c r="G255" s="64">
        <f t="shared" si="165"/>
        <v>0</v>
      </c>
      <c r="H255" s="64">
        <f t="shared" si="169"/>
        <v>0</v>
      </c>
      <c r="I255" s="64">
        <f t="shared" si="170"/>
        <v>0</v>
      </c>
      <c r="J255" s="64">
        <f t="shared" si="171"/>
        <v>0</v>
      </c>
      <c r="K255" s="64">
        <f t="shared" si="172"/>
        <v>0</v>
      </c>
      <c r="L255" s="64">
        <f t="shared" si="173"/>
        <v>0</v>
      </c>
      <c r="M255" s="64">
        <f t="shared" si="174"/>
        <v>0</v>
      </c>
      <c r="N255" s="64">
        <f t="shared" si="175"/>
        <v>0</v>
      </c>
      <c r="O255" s="64">
        <f t="shared" si="176"/>
        <v>0</v>
      </c>
      <c r="P255" s="64">
        <f t="shared" si="177"/>
        <v>0</v>
      </c>
      <c r="Q255" s="64">
        <f t="shared" si="178"/>
        <v>0</v>
      </c>
      <c r="R255" s="64"/>
      <c r="S255" s="64"/>
      <c r="T255" s="64">
        <f t="shared" si="129"/>
        <v>0</v>
      </c>
      <c r="U255" s="64">
        <f t="shared" si="179"/>
        <v>0</v>
      </c>
      <c r="V255" s="64">
        <f t="shared" si="180"/>
        <v>0</v>
      </c>
      <c r="W255" s="64">
        <f t="shared" si="181"/>
        <v>0</v>
      </c>
      <c r="X255" s="64">
        <f t="shared" si="182"/>
        <v>0</v>
      </c>
      <c r="Y255" s="64">
        <f t="shared" si="147"/>
        <v>0</v>
      </c>
      <c r="Z255" s="64"/>
      <c r="AA255" s="64"/>
      <c r="AB255" s="64"/>
      <c r="AC255" s="64"/>
      <c r="AD255" s="4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</row>
    <row r="256" spans="1:54">
      <c r="A256" s="66" t="s">
        <v>193</v>
      </c>
      <c r="B256" s="61" t="s">
        <v>68</v>
      </c>
      <c r="C256" s="62" t="s">
        <v>303</v>
      </c>
      <c r="D256" s="63"/>
      <c r="E256" s="43">
        <f t="shared" si="95"/>
        <v>0</v>
      </c>
      <c r="F256" s="64">
        <f t="shared" si="168"/>
        <v>0</v>
      </c>
      <c r="G256" s="64">
        <f t="shared" si="165"/>
        <v>0</v>
      </c>
      <c r="H256" s="64">
        <f t="shared" si="169"/>
        <v>0</v>
      </c>
      <c r="I256" s="64">
        <f t="shared" si="170"/>
        <v>0</v>
      </c>
      <c r="J256" s="64">
        <f t="shared" si="171"/>
        <v>0</v>
      </c>
      <c r="K256" s="64">
        <f t="shared" si="172"/>
        <v>0</v>
      </c>
      <c r="L256" s="64">
        <f t="shared" si="173"/>
        <v>0</v>
      </c>
      <c r="M256" s="64">
        <f t="shared" si="174"/>
        <v>0</v>
      </c>
      <c r="N256" s="64">
        <f t="shared" si="175"/>
        <v>0</v>
      </c>
      <c r="O256" s="64">
        <f t="shared" si="176"/>
        <v>0</v>
      </c>
      <c r="P256" s="64">
        <f t="shared" si="177"/>
        <v>0</v>
      </c>
      <c r="Q256" s="64">
        <f t="shared" si="178"/>
        <v>0</v>
      </c>
      <c r="R256" s="64"/>
      <c r="S256" s="64"/>
      <c r="T256" s="64">
        <f t="shared" si="129"/>
        <v>0</v>
      </c>
      <c r="U256" s="64">
        <f t="shared" si="179"/>
        <v>0</v>
      </c>
      <c r="V256" s="64">
        <f t="shared" si="180"/>
        <v>0</v>
      </c>
      <c r="W256" s="64">
        <f t="shared" si="181"/>
        <v>0</v>
      </c>
      <c r="X256" s="64">
        <f t="shared" si="182"/>
        <v>0</v>
      </c>
      <c r="Y256" s="64">
        <f t="shared" si="147"/>
        <v>0</v>
      </c>
      <c r="Z256" s="64"/>
      <c r="AA256" s="64"/>
      <c r="AB256" s="64"/>
      <c r="AC256" s="64"/>
      <c r="AD256" s="4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</row>
    <row r="257" spans="1:54" ht="25.5">
      <c r="A257" s="66" t="s">
        <v>194</v>
      </c>
      <c r="B257" s="61" t="s">
        <v>322</v>
      </c>
      <c r="C257" s="62" t="s">
        <v>303</v>
      </c>
      <c r="D257" s="63"/>
      <c r="E257" s="43">
        <f t="shared" si="95"/>
        <v>0</v>
      </c>
      <c r="F257" s="64">
        <f t="shared" si="168"/>
        <v>0</v>
      </c>
      <c r="G257" s="64">
        <f t="shared" si="165"/>
        <v>0</v>
      </c>
      <c r="H257" s="64">
        <f t="shared" si="169"/>
        <v>0</v>
      </c>
      <c r="I257" s="64">
        <f t="shared" si="170"/>
        <v>0</v>
      </c>
      <c r="J257" s="64">
        <f t="shared" si="171"/>
        <v>0</v>
      </c>
      <c r="K257" s="64">
        <f t="shared" si="172"/>
        <v>0</v>
      </c>
      <c r="L257" s="64">
        <f t="shared" si="173"/>
        <v>0</v>
      </c>
      <c r="M257" s="64">
        <f t="shared" si="174"/>
        <v>0</v>
      </c>
      <c r="N257" s="64">
        <f t="shared" si="175"/>
        <v>0</v>
      </c>
      <c r="O257" s="64">
        <f t="shared" si="176"/>
        <v>0</v>
      </c>
      <c r="P257" s="64">
        <f t="shared" si="177"/>
        <v>0</v>
      </c>
      <c r="Q257" s="64">
        <f t="shared" si="178"/>
        <v>0</v>
      </c>
      <c r="R257" s="64"/>
      <c r="S257" s="64"/>
      <c r="T257" s="64">
        <f t="shared" si="129"/>
        <v>0</v>
      </c>
      <c r="U257" s="64">
        <f t="shared" si="179"/>
        <v>0</v>
      </c>
      <c r="V257" s="64">
        <f t="shared" si="180"/>
        <v>0</v>
      </c>
      <c r="W257" s="64">
        <f t="shared" si="181"/>
        <v>0</v>
      </c>
      <c r="X257" s="64">
        <f t="shared" si="182"/>
        <v>0</v>
      </c>
      <c r="Y257" s="64">
        <f t="shared" si="147"/>
        <v>0</v>
      </c>
      <c r="Z257" s="64"/>
      <c r="AA257" s="64"/>
      <c r="AB257" s="64"/>
      <c r="AC257" s="64"/>
      <c r="AD257" s="4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</row>
    <row r="258" spans="1:54" ht="25.5">
      <c r="A258" s="66" t="s">
        <v>200</v>
      </c>
      <c r="B258" s="61" t="s">
        <v>323</v>
      </c>
      <c r="C258" s="62" t="s">
        <v>303</v>
      </c>
      <c r="D258" s="63"/>
      <c r="E258" s="43">
        <f t="shared" si="95"/>
        <v>0</v>
      </c>
      <c r="F258" s="64">
        <f t="shared" si="168"/>
        <v>0</v>
      </c>
      <c r="G258" s="64">
        <f t="shared" si="165"/>
        <v>0</v>
      </c>
      <c r="H258" s="64">
        <f t="shared" si="169"/>
        <v>0</v>
      </c>
      <c r="I258" s="64">
        <f t="shared" si="170"/>
        <v>0</v>
      </c>
      <c r="J258" s="64">
        <f t="shared" si="171"/>
        <v>0</v>
      </c>
      <c r="K258" s="64">
        <f t="shared" si="172"/>
        <v>0</v>
      </c>
      <c r="L258" s="64">
        <f t="shared" si="173"/>
        <v>0</v>
      </c>
      <c r="M258" s="64">
        <f t="shared" si="174"/>
        <v>0</v>
      </c>
      <c r="N258" s="64">
        <f t="shared" si="175"/>
        <v>0</v>
      </c>
      <c r="O258" s="64">
        <f t="shared" si="176"/>
        <v>0</v>
      </c>
      <c r="P258" s="64">
        <f t="shared" si="177"/>
        <v>0</v>
      </c>
      <c r="Q258" s="64">
        <f t="shared" si="178"/>
        <v>0</v>
      </c>
      <c r="R258" s="64"/>
      <c r="S258" s="64"/>
      <c r="T258" s="64">
        <f t="shared" si="129"/>
        <v>0</v>
      </c>
      <c r="U258" s="64">
        <f t="shared" si="179"/>
        <v>0</v>
      </c>
      <c r="V258" s="64">
        <f t="shared" si="180"/>
        <v>0</v>
      </c>
      <c r="W258" s="64">
        <f t="shared" si="181"/>
        <v>0</v>
      </c>
      <c r="X258" s="64">
        <f t="shared" si="182"/>
        <v>0</v>
      </c>
      <c r="Y258" s="64">
        <f t="shared" si="147"/>
        <v>0</v>
      </c>
      <c r="Z258" s="64"/>
      <c r="AA258" s="64"/>
      <c r="AB258" s="64"/>
      <c r="AC258" s="64"/>
      <c r="AD258" s="4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</row>
    <row r="259" spans="1:54">
      <c r="A259" s="66" t="s">
        <v>204</v>
      </c>
      <c r="B259" s="61" t="s">
        <v>324</v>
      </c>
      <c r="C259" s="62" t="s">
        <v>303</v>
      </c>
      <c r="D259" s="63"/>
      <c r="E259" s="43">
        <f t="shared" si="95"/>
        <v>0</v>
      </c>
      <c r="F259" s="64">
        <f t="shared" si="168"/>
        <v>0</v>
      </c>
      <c r="G259" s="64">
        <f t="shared" si="165"/>
        <v>0</v>
      </c>
      <c r="H259" s="64">
        <f t="shared" si="169"/>
        <v>0</v>
      </c>
      <c r="I259" s="64">
        <f t="shared" si="170"/>
        <v>0</v>
      </c>
      <c r="J259" s="64">
        <f t="shared" si="171"/>
        <v>0</v>
      </c>
      <c r="K259" s="64">
        <f t="shared" si="172"/>
        <v>0</v>
      </c>
      <c r="L259" s="64">
        <f t="shared" si="173"/>
        <v>0</v>
      </c>
      <c r="M259" s="64">
        <f t="shared" si="174"/>
        <v>0</v>
      </c>
      <c r="N259" s="64">
        <f t="shared" si="175"/>
        <v>0</v>
      </c>
      <c r="O259" s="64">
        <f t="shared" si="176"/>
        <v>0</v>
      </c>
      <c r="P259" s="64">
        <f t="shared" si="177"/>
        <v>0</v>
      </c>
      <c r="Q259" s="64">
        <f t="shared" si="178"/>
        <v>0</v>
      </c>
      <c r="R259" s="64"/>
      <c r="S259" s="64"/>
      <c r="T259" s="64">
        <f t="shared" si="129"/>
        <v>0</v>
      </c>
      <c r="U259" s="64">
        <f t="shared" si="179"/>
        <v>0</v>
      </c>
      <c r="V259" s="64">
        <f t="shared" si="180"/>
        <v>0</v>
      </c>
      <c r="W259" s="64">
        <f t="shared" si="181"/>
        <v>0</v>
      </c>
      <c r="X259" s="64">
        <f t="shared" si="182"/>
        <v>0</v>
      </c>
      <c r="Y259" s="64">
        <f t="shared" si="147"/>
        <v>0</v>
      </c>
      <c r="Z259" s="64"/>
      <c r="AA259" s="64"/>
      <c r="AB259" s="64"/>
      <c r="AC259" s="64"/>
      <c r="AD259" s="4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</row>
    <row r="260" spans="1:54" ht="25.5">
      <c r="A260" s="66" t="s">
        <v>208</v>
      </c>
      <c r="B260" s="61" t="s">
        <v>325</v>
      </c>
      <c r="C260" s="62" t="s">
        <v>303</v>
      </c>
      <c r="D260" s="63"/>
      <c r="E260" s="43">
        <f t="shared" si="95"/>
        <v>0</v>
      </c>
      <c r="F260" s="64">
        <f t="shared" si="168"/>
        <v>0</v>
      </c>
      <c r="G260" s="64">
        <f t="shared" si="165"/>
        <v>0</v>
      </c>
      <c r="H260" s="64">
        <f t="shared" si="169"/>
        <v>0</v>
      </c>
      <c r="I260" s="64">
        <f t="shared" si="170"/>
        <v>0</v>
      </c>
      <c r="J260" s="64">
        <f t="shared" si="171"/>
        <v>0</v>
      </c>
      <c r="K260" s="64">
        <f t="shared" si="172"/>
        <v>0</v>
      </c>
      <c r="L260" s="64">
        <f t="shared" si="173"/>
        <v>0</v>
      </c>
      <c r="M260" s="64">
        <f t="shared" si="174"/>
        <v>0</v>
      </c>
      <c r="N260" s="64">
        <f t="shared" si="175"/>
        <v>0</v>
      </c>
      <c r="O260" s="64">
        <f t="shared" si="176"/>
        <v>0</v>
      </c>
      <c r="P260" s="64">
        <f t="shared" si="177"/>
        <v>0</v>
      </c>
      <c r="Q260" s="64">
        <f t="shared" si="178"/>
        <v>0</v>
      </c>
      <c r="R260" s="64"/>
      <c r="S260" s="64"/>
      <c r="T260" s="64">
        <f t="shared" si="129"/>
        <v>0</v>
      </c>
      <c r="U260" s="64">
        <f t="shared" si="179"/>
        <v>0</v>
      </c>
      <c r="V260" s="64">
        <f t="shared" si="180"/>
        <v>0</v>
      </c>
      <c r="W260" s="64">
        <f t="shared" si="181"/>
        <v>0</v>
      </c>
      <c r="X260" s="64">
        <f t="shared" si="182"/>
        <v>0</v>
      </c>
      <c r="Y260" s="64">
        <f t="shared" si="147"/>
        <v>0</v>
      </c>
      <c r="Z260" s="64"/>
      <c r="AA260" s="64"/>
      <c r="AB260" s="64"/>
      <c r="AC260" s="64"/>
      <c r="AD260" s="4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</row>
    <row r="261" spans="1:54">
      <c r="A261" s="66" t="s">
        <v>209</v>
      </c>
      <c r="B261" s="61" t="s">
        <v>326</v>
      </c>
      <c r="C261" s="62" t="s">
        <v>303</v>
      </c>
      <c r="D261" s="63"/>
      <c r="E261" s="43">
        <f t="shared" si="95"/>
        <v>0</v>
      </c>
      <c r="F261" s="64">
        <f t="shared" si="168"/>
        <v>0</v>
      </c>
      <c r="G261" s="64">
        <f t="shared" si="165"/>
        <v>0</v>
      </c>
      <c r="H261" s="64">
        <f t="shared" si="169"/>
        <v>0</v>
      </c>
      <c r="I261" s="64">
        <f t="shared" si="170"/>
        <v>0</v>
      </c>
      <c r="J261" s="64">
        <f t="shared" si="171"/>
        <v>0</v>
      </c>
      <c r="K261" s="64">
        <f t="shared" si="172"/>
        <v>0</v>
      </c>
      <c r="L261" s="64">
        <f t="shared" si="173"/>
        <v>0</v>
      </c>
      <c r="M261" s="64">
        <f t="shared" si="174"/>
        <v>0</v>
      </c>
      <c r="N261" s="64">
        <f t="shared" si="175"/>
        <v>0</v>
      </c>
      <c r="O261" s="64">
        <f t="shared" si="176"/>
        <v>0</v>
      </c>
      <c r="P261" s="64">
        <f t="shared" si="177"/>
        <v>0</v>
      </c>
      <c r="Q261" s="64">
        <f t="shared" si="178"/>
        <v>0</v>
      </c>
      <c r="R261" s="64"/>
      <c r="S261" s="64"/>
      <c r="T261" s="64">
        <f t="shared" si="129"/>
        <v>0</v>
      </c>
      <c r="U261" s="64">
        <f t="shared" si="179"/>
        <v>0</v>
      </c>
      <c r="V261" s="64">
        <f t="shared" si="180"/>
        <v>0</v>
      </c>
      <c r="W261" s="64">
        <f t="shared" si="181"/>
        <v>0</v>
      </c>
      <c r="X261" s="64">
        <f t="shared" si="182"/>
        <v>0</v>
      </c>
      <c r="Y261" s="64">
        <f t="shared" si="147"/>
        <v>0</v>
      </c>
      <c r="Z261" s="64"/>
      <c r="AA261" s="64"/>
      <c r="AB261" s="64"/>
      <c r="AC261" s="64"/>
      <c r="AD261" s="4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</row>
    <row r="262" spans="1:54">
      <c r="A262" s="66" t="s">
        <v>210</v>
      </c>
      <c r="B262" s="61" t="s">
        <v>327</v>
      </c>
      <c r="C262" s="62" t="s">
        <v>303</v>
      </c>
      <c r="D262" s="63"/>
      <c r="E262" s="43">
        <f t="shared" si="95"/>
        <v>0</v>
      </c>
      <c r="F262" s="64">
        <f t="shared" si="168"/>
        <v>0</v>
      </c>
      <c r="G262" s="64">
        <f t="shared" si="165"/>
        <v>0</v>
      </c>
      <c r="H262" s="64">
        <f t="shared" si="169"/>
        <v>0</v>
      </c>
      <c r="I262" s="64">
        <f t="shared" si="170"/>
        <v>0</v>
      </c>
      <c r="J262" s="64">
        <f t="shared" si="171"/>
        <v>0</v>
      </c>
      <c r="K262" s="64">
        <f t="shared" si="172"/>
        <v>0</v>
      </c>
      <c r="L262" s="64">
        <f t="shared" si="173"/>
        <v>0</v>
      </c>
      <c r="M262" s="64">
        <f t="shared" si="174"/>
        <v>0</v>
      </c>
      <c r="N262" s="64">
        <f t="shared" si="175"/>
        <v>0</v>
      </c>
      <c r="O262" s="64">
        <f t="shared" si="176"/>
        <v>0</v>
      </c>
      <c r="P262" s="64">
        <f t="shared" si="177"/>
        <v>0</v>
      </c>
      <c r="Q262" s="64">
        <f t="shared" si="178"/>
        <v>0</v>
      </c>
      <c r="R262" s="64"/>
      <c r="S262" s="64"/>
      <c r="T262" s="64">
        <f t="shared" si="129"/>
        <v>0</v>
      </c>
      <c r="U262" s="64">
        <f t="shared" si="179"/>
        <v>0</v>
      </c>
      <c r="V262" s="64">
        <f t="shared" si="180"/>
        <v>0</v>
      </c>
      <c r="W262" s="64">
        <f t="shared" si="181"/>
        <v>0</v>
      </c>
      <c r="X262" s="64">
        <f t="shared" si="182"/>
        <v>0</v>
      </c>
      <c r="Y262" s="64">
        <f t="shared" si="147"/>
        <v>0</v>
      </c>
      <c r="Z262" s="64"/>
      <c r="AA262" s="64"/>
      <c r="AB262" s="64"/>
      <c r="AC262" s="64"/>
      <c r="AD262" s="4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</row>
    <row r="263" spans="1:54">
      <c r="A263" s="66" t="s">
        <v>211</v>
      </c>
      <c r="B263" s="61" t="s">
        <v>328</v>
      </c>
      <c r="C263" s="62" t="s">
        <v>303</v>
      </c>
      <c r="D263" s="63"/>
      <c r="E263" s="43">
        <f t="shared" si="95"/>
        <v>0</v>
      </c>
      <c r="F263" s="64">
        <f t="shared" si="168"/>
        <v>0</v>
      </c>
      <c r="G263" s="64">
        <f t="shared" si="165"/>
        <v>0</v>
      </c>
      <c r="H263" s="64">
        <f t="shared" si="169"/>
        <v>0</v>
      </c>
      <c r="I263" s="64">
        <f t="shared" si="170"/>
        <v>0</v>
      </c>
      <c r="J263" s="64">
        <f t="shared" si="171"/>
        <v>0</v>
      </c>
      <c r="K263" s="64">
        <f t="shared" si="172"/>
        <v>0</v>
      </c>
      <c r="L263" s="64">
        <f t="shared" si="173"/>
        <v>0</v>
      </c>
      <c r="M263" s="64">
        <f t="shared" si="174"/>
        <v>0</v>
      </c>
      <c r="N263" s="64">
        <f t="shared" si="175"/>
        <v>0</v>
      </c>
      <c r="O263" s="64">
        <f t="shared" si="176"/>
        <v>0</v>
      </c>
      <c r="P263" s="64">
        <f t="shared" si="177"/>
        <v>0</v>
      </c>
      <c r="Q263" s="64">
        <f t="shared" si="178"/>
        <v>0</v>
      </c>
      <c r="R263" s="64"/>
      <c r="S263" s="64"/>
      <c r="T263" s="64">
        <f t="shared" si="129"/>
        <v>0</v>
      </c>
      <c r="U263" s="64">
        <f t="shared" si="179"/>
        <v>0</v>
      </c>
      <c r="V263" s="64">
        <f t="shared" si="180"/>
        <v>0</v>
      </c>
      <c r="W263" s="64">
        <f t="shared" si="181"/>
        <v>0</v>
      </c>
      <c r="X263" s="64">
        <f t="shared" si="182"/>
        <v>0</v>
      </c>
      <c r="Y263" s="64">
        <f t="shared" si="147"/>
        <v>0</v>
      </c>
      <c r="Z263" s="64"/>
      <c r="AA263" s="64"/>
      <c r="AB263" s="64"/>
      <c r="AC263" s="64"/>
      <c r="AD263" s="4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</row>
    <row r="264" spans="1:54">
      <c r="A264" s="66" t="s">
        <v>212</v>
      </c>
      <c r="B264" s="61" t="s">
        <v>329</v>
      </c>
      <c r="C264" s="62" t="s">
        <v>303</v>
      </c>
      <c r="D264" s="63"/>
      <c r="E264" s="43">
        <f t="shared" si="95"/>
        <v>0</v>
      </c>
      <c r="F264" s="64">
        <f t="shared" si="168"/>
        <v>0</v>
      </c>
      <c r="G264" s="64">
        <f t="shared" si="165"/>
        <v>0</v>
      </c>
      <c r="H264" s="64">
        <f t="shared" si="169"/>
        <v>0</v>
      </c>
      <c r="I264" s="64">
        <f t="shared" si="170"/>
        <v>0</v>
      </c>
      <c r="J264" s="64">
        <f t="shared" si="171"/>
        <v>0</v>
      </c>
      <c r="K264" s="64">
        <f t="shared" si="172"/>
        <v>0</v>
      </c>
      <c r="L264" s="64">
        <f t="shared" si="173"/>
        <v>0</v>
      </c>
      <c r="M264" s="64">
        <f t="shared" si="174"/>
        <v>0</v>
      </c>
      <c r="N264" s="64">
        <f t="shared" si="175"/>
        <v>0</v>
      </c>
      <c r="O264" s="64">
        <f t="shared" si="176"/>
        <v>0</v>
      </c>
      <c r="P264" s="64">
        <f t="shared" si="177"/>
        <v>0</v>
      </c>
      <c r="Q264" s="64">
        <f t="shared" si="178"/>
        <v>0</v>
      </c>
      <c r="R264" s="64"/>
      <c r="S264" s="64"/>
      <c r="T264" s="64">
        <f t="shared" si="129"/>
        <v>0</v>
      </c>
      <c r="U264" s="64">
        <f t="shared" si="179"/>
        <v>0</v>
      </c>
      <c r="V264" s="64">
        <f t="shared" si="180"/>
        <v>0</v>
      </c>
      <c r="W264" s="64">
        <f t="shared" si="181"/>
        <v>0</v>
      </c>
      <c r="X264" s="64">
        <f t="shared" si="182"/>
        <v>0</v>
      </c>
      <c r="Y264" s="64">
        <f t="shared" si="147"/>
        <v>0</v>
      </c>
      <c r="Z264" s="64"/>
      <c r="AA264" s="64"/>
      <c r="AB264" s="64"/>
      <c r="AC264" s="64"/>
      <c r="AD264" s="4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</row>
    <row r="265" spans="1:54" ht="25.5">
      <c r="A265" s="66" t="s">
        <v>213</v>
      </c>
      <c r="B265" s="61" t="s">
        <v>330</v>
      </c>
      <c r="C265" s="62" t="s">
        <v>303</v>
      </c>
      <c r="D265" s="63"/>
      <c r="E265" s="43">
        <f t="shared" si="95"/>
        <v>0</v>
      </c>
      <c r="F265" s="64">
        <f t="shared" si="168"/>
        <v>0</v>
      </c>
      <c r="G265" s="64">
        <f t="shared" si="165"/>
        <v>0</v>
      </c>
      <c r="H265" s="64">
        <f t="shared" si="169"/>
        <v>0</v>
      </c>
      <c r="I265" s="64">
        <f t="shared" si="170"/>
        <v>0</v>
      </c>
      <c r="J265" s="64">
        <f t="shared" si="171"/>
        <v>0</v>
      </c>
      <c r="K265" s="64">
        <f t="shared" si="172"/>
        <v>0</v>
      </c>
      <c r="L265" s="64">
        <f t="shared" si="173"/>
        <v>0</v>
      </c>
      <c r="M265" s="64">
        <f t="shared" si="174"/>
        <v>0</v>
      </c>
      <c r="N265" s="64">
        <f t="shared" si="175"/>
        <v>0</v>
      </c>
      <c r="O265" s="64">
        <f t="shared" si="176"/>
        <v>0</v>
      </c>
      <c r="P265" s="64">
        <f t="shared" si="177"/>
        <v>0</v>
      </c>
      <c r="Q265" s="64">
        <f t="shared" si="178"/>
        <v>0</v>
      </c>
      <c r="R265" s="64"/>
      <c r="S265" s="64"/>
      <c r="T265" s="64">
        <f t="shared" si="129"/>
        <v>0</v>
      </c>
      <c r="U265" s="64">
        <f t="shared" si="179"/>
        <v>0</v>
      </c>
      <c r="V265" s="64">
        <f t="shared" si="180"/>
        <v>0</v>
      </c>
      <c r="W265" s="64">
        <f t="shared" si="181"/>
        <v>0</v>
      </c>
      <c r="X265" s="64">
        <f t="shared" si="182"/>
        <v>0</v>
      </c>
      <c r="Y265" s="64">
        <f t="shared" si="147"/>
        <v>0</v>
      </c>
      <c r="Z265" s="64"/>
      <c r="AA265" s="64"/>
      <c r="AB265" s="64"/>
      <c r="AC265" s="64"/>
      <c r="AD265" s="4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</row>
    <row r="266" spans="1:54">
      <c r="A266" s="66" t="s">
        <v>331</v>
      </c>
      <c r="B266" s="61" t="s">
        <v>144</v>
      </c>
      <c r="C266" s="62" t="s">
        <v>303</v>
      </c>
      <c r="D266" s="63"/>
      <c r="E266" s="43">
        <f t="shared" si="95"/>
        <v>0</v>
      </c>
      <c r="F266" s="64">
        <f t="shared" si="168"/>
        <v>0</v>
      </c>
      <c r="G266" s="64">
        <f t="shared" si="165"/>
        <v>0</v>
      </c>
      <c r="H266" s="64">
        <f t="shared" si="169"/>
        <v>0</v>
      </c>
      <c r="I266" s="64">
        <f t="shared" si="170"/>
        <v>0</v>
      </c>
      <c r="J266" s="64">
        <f t="shared" si="171"/>
        <v>0</v>
      </c>
      <c r="K266" s="64">
        <f t="shared" si="172"/>
        <v>0</v>
      </c>
      <c r="L266" s="64">
        <f t="shared" si="173"/>
        <v>0</v>
      </c>
      <c r="M266" s="64">
        <f t="shared" si="174"/>
        <v>0</v>
      </c>
      <c r="N266" s="64">
        <f t="shared" si="175"/>
        <v>0</v>
      </c>
      <c r="O266" s="64">
        <f t="shared" si="176"/>
        <v>0</v>
      </c>
      <c r="P266" s="64">
        <f t="shared" si="177"/>
        <v>0</v>
      </c>
      <c r="Q266" s="64">
        <f t="shared" si="178"/>
        <v>0</v>
      </c>
      <c r="R266" s="64"/>
      <c r="S266" s="64"/>
      <c r="T266" s="64">
        <f t="shared" si="129"/>
        <v>0</v>
      </c>
      <c r="U266" s="64">
        <f t="shared" si="179"/>
        <v>0</v>
      </c>
      <c r="V266" s="64">
        <f t="shared" si="180"/>
        <v>0</v>
      </c>
      <c r="W266" s="64">
        <f t="shared" si="181"/>
        <v>0</v>
      </c>
      <c r="X266" s="64">
        <f t="shared" si="182"/>
        <v>0</v>
      </c>
      <c r="Y266" s="64">
        <f t="shared" si="147"/>
        <v>0</v>
      </c>
      <c r="Z266" s="64"/>
      <c r="AA266" s="64"/>
      <c r="AB266" s="64"/>
      <c r="AC266" s="64"/>
      <c r="AD266" s="4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</row>
    <row r="267" spans="1:54">
      <c r="A267" s="66" t="s">
        <v>332</v>
      </c>
      <c r="B267" s="61" t="s">
        <v>333</v>
      </c>
      <c r="C267" s="62" t="s">
        <v>303</v>
      </c>
      <c r="D267" s="63"/>
      <c r="E267" s="43">
        <f t="shared" si="95"/>
        <v>0</v>
      </c>
      <c r="F267" s="64">
        <f t="shared" si="168"/>
        <v>0</v>
      </c>
      <c r="G267" s="64">
        <f t="shared" si="165"/>
        <v>0</v>
      </c>
      <c r="H267" s="64">
        <f t="shared" si="169"/>
        <v>0</v>
      </c>
      <c r="I267" s="64">
        <f t="shared" si="170"/>
        <v>0</v>
      </c>
      <c r="J267" s="64">
        <f t="shared" si="171"/>
        <v>0</v>
      </c>
      <c r="K267" s="64">
        <f t="shared" si="172"/>
        <v>0</v>
      </c>
      <c r="L267" s="64">
        <f t="shared" si="173"/>
        <v>0</v>
      </c>
      <c r="M267" s="64">
        <f t="shared" si="174"/>
        <v>0</v>
      </c>
      <c r="N267" s="64">
        <f t="shared" si="175"/>
        <v>0</v>
      </c>
      <c r="O267" s="64">
        <f t="shared" si="176"/>
        <v>0</v>
      </c>
      <c r="P267" s="64">
        <f t="shared" si="177"/>
        <v>0</v>
      </c>
      <c r="Q267" s="64">
        <f t="shared" si="178"/>
        <v>0</v>
      </c>
      <c r="R267" s="64"/>
      <c r="S267" s="64"/>
      <c r="T267" s="64">
        <f t="shared" si="129"/>
        <v>0</v>
      </c>
      <c r="U267" s="64">
        <f t="shared" si="179"/>
        <v>0</v>
      </c>
      <c r="V267" s="64">
        <f t="shared" si="180"/>
        <v>0</v>
      </c>
      <c r="W267" s="64">
        <f t="shared" si="181"/>
        <v>0</v>
      </c>
      <c r="X267" s="64">
        <f t="shared" si="182"/>
        <v>0</v>
      </c>
      <c r="Y267" s="64">
        <f t="shared" si="147"/>
        <v>0</v>
      </c>
      <c r="Z267" s="64"/>
      <c r="AA267" s="64"/>
      <c r="AB267" s="64"/>
      <c r="AC267" s="64"/>
      <c r="AD267" s="4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</row>
    <row r="268" spans="1:54" s="78" customFormat="1" ht="51">
      <c r="A268" s="76" t="s">
        <v>23</v>
      </c>
      <c r="B268" s="79" t="s">
        <v>334</v>
      </c>
      <c r="C268" s="77" t="s">
        <v>303</v>
      </c>
      <c r="D268" s="58"/>
      <c r="E268" s="43">
        <f t="shared" si="95"/>
        <v>0</v>
      </c>
      <c r="F268" s="59">
        <f>IF($C268="820",$D268,)</f>
        <v>0</v>
      </c>
      <c r="G268" s="59">
        <f t="shared" si="165"/>
        <v>0</v>
      </c>
      <c r="H268" s="59">
        <f>IF($C268="864",$D268,)</f>
        <v>0</v>
      </c>
      <c r="I268" s="59">
        <f>IF($C268="867",$D268,)</f>
        <v>0</v>
      </c>
      <c r="J268" s="59">
        <f>IF($C268="861",$D268,)</f>
        <v>0</v>
      </c>
      <c r="K268" s="59">
        <f>IF($C268="862",$D268,)</f>
        <v>0</v>
      </c>
      <c r="L268" s="59">
        <f>IF($C268="865",$D268,)</f>
        <v>0</v>
      </c>
      <c r="M268" s="59">
        <f>IF($C268="868",$D268,)</f>
        <v>0</v>
      </c>
      <c r="N268" s="59">
        <f>IF($C268="869",$D268,)</f>
        <v>0</v>
      </c>
      <c r="O268" s="59">
        <f>IF($C268="871",$D268,)</f>
        <v>0</v>
      </c>
      <c r="P268" s="59">
        <f>IF($C268="874",$D268,)</f>
        <v>0</v>
      </c>
      <c r="Q268" s="59">
        <f>IF($C268="873",$D268,)</f>
        <v>0</v>
      </c>
      <c r="R268" s="59"/>
      <c r="S268" s="59"/>
      <c r="T268" s="59">
        <f t="shared" si="129"/>
        <v>0</v>
      </c>
      <c r="U268" s="59">
        <f>IF($C268="877",$D268,)</f>
        <v>0</v>
      </c>
      <c r="V268" s="59">
        <f>IF($C268="875",$D268,)</f>
        <v>0</v>
      </c>
      <c r="W268" s="59">
        <f>IF($C268="872",$D268,)</f>
        <v>0</v>
      </c>
      <c r="X268" s="59">
        <f>IF($C268="909",$D268,)</f>
        <v>0</v>
      </c>
      <c r="Y268" s="59">
        <f t="shared" si="147"/>
        <v>0</v>
      </c>
      <c r="Z268" s="59"/>
      <c r="AA268" s="59">
        <f t="shared" si="112"/>
        <v>0</v>
      </c>
      <c r="AB268" s="59"/>
      <c r="AC268" s="59"/>
      <c r="AD268" s="44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</row>
    <row r="269" spans="1:54" s="78" customFormat="1" ht="25.5">
      <c r="A269" s="76" t="s">
        <v>24</v>
      </c>
      <c r="B269" s="56" t="s">
        <v>335</v>
      </c>
      <c r="C269" s="77"/>
      <c r="D269" s="58">
        <f>D270+D271</f>
        <v>0</v>
      </c>
      <c r="E269" s="43">
        <f t="shared" si="95"/>
        <v>0</v>
      </c>
      <c r="F269" s="59">
        <f>F270+F271</f>
        <v>0</v>
      </c>
      <c r="G269" s="59">
        <f t="shared" si="165"/>
        <v>0</v>
      </c>
      <c r="H269" s="59">
        <f>H270+H271</f>
        <v>0</v>
      </c>
      <c r="I269" s="59">
        <f t="shared" ref="I269:Q269" si="183">I270+I271</f>
        <v>0</v>
      </c>
      <c r="J269" s="59">
        <f t="shared" si="183"/>
        <v>0</v>
      </c>
      <c r="K269" s="59">
        <f t="shared" si="183"/>
        <v>0</v>
      </c>
      <c r="L269" s="59">
        <f t="shared" si="183"/>
        <v>0</v>
      </c>
      <c r="M269" s="59">
        <f t="shared" si="183"/>
        <v>0</v>
      </c>
      <c r="N269" s="59">
        <f t="shared" si="183"/>
        <v>0</v>
      </c>
      <c r="O269" s="59">
        <f t="shared" si="183"/>
        <v>0</v>
      </c>
      <c r="P269" s="59">
        <f t="shared" si="183"/>
        <v>0</v>
      </c>
      <c r="Q269" s="59">
        <f t="shared" si="183"/>
        <v>0</v>
      </c>
      <c r="R269" s="59"/>
      <c r="S269" s="59"/>
      <c r="T269" s="59">
        <f t="shared" si="129"/>
        <v>0</v>
      </c>
      <c r="U269" s="59">
        <f>U270+U271</f>
        <v>0</v>
      </c>
      <c r="V269" s="59">
        <f>V270+V271</f>
        <v>0</v>
      </c>
      <c r="W269" s="59">
        <f>W270+W271</f>
        <v>0</v>
      </c>
      <c r="X269" s="59">
        <f>X270+X271</f>
        <v>0</v>
      </c>
      <c r="Y269" s="59">
        <f t="shared" si="147"/>
        <v>0</v>
      </c>
      <c r="Z269" s="59"/>
      <c r="AA269" s="59">
        <f t="shared" si="112"/>
        <v>0</v>
      </c>
      <c r="AB269" s="59"/>
      <c r="AC269" s="59"/>
      <c r="AD269" s="44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</row>
    <row r="270" spans="1:54" ht="25.5">
      <c r="A270" s="70" t="s">
        <v>21</v>
      </c>
      <c r="B270" s="80" t="s">
        <v>336</v>
      </c>
      <c r="C270" s="62" t="s">
        <v>308</v>
      </c>
      <c r="D270" s="63"/>
      <c r="E270" s="43">
        <f t="shared" ref="E270:E333" si="184">F270+G270+Y270+Z270+AA270</f>
        <v>0</v>
      </c>
      <c r="F270" s="64">
        <f>IF($C270="820",$D270,)</f>
        <v>0</v>
      </c>
      <c r="G270" s="64">
        <f t="shared" si="165"/>
        <v>0</v>
      </c>
      <c r="H270" s="64">
        <f>IF($C270="864",$D270,)</f>
        <v>0</v>
      </c>
      <c r="I270" s="64">
        <f>IF($C270="867",$D270,)</f>
        <v>0</v>
      </c>
      <c r="J270" s="64">
        <f>IF($C270="861",$D270,)</f>
        <v>0</v>
      </c>
      <c r="K270" s="64">
        <f>IF($C270="862",$D270,)</f>
        <v>0</v>
      </c>
      <c r="L270" s="64">
        <f>IF($C270="865",$D270,)</f>
        <v>0</v>
      </c>
      <c r="M270" s="64">
        <f>IF($C270="868",$D270,)</f>
        <v>0</v>
      </c>
      <c r="N270" s="64">
        <f>IF($C270="869",$D270,)</f>
        <v>0</v>
      </c>
      <c r="O270" s="64">
        <f>IF($C270="871",$D270,)</f>
        <v>0</v>
      </c>
      <c r="P270" s="64">
        <f>IF($C270="874",$D270,)</f>
        <v>0</v>
      </c>
      <c r="Q270" s="64">
        <f>IF($C270="873",$D270,)</f>
        <v>0</v>
      </c>
      <c r="R270" s="64"/>
      <c r="S270" s="64"/>
      <c r="T270" s="64">
        <f t="shared" si="129"/>
        <v>0</v>
      </c>
      <c r="U270" s="64">
        <f>IF($C270="877",$D270,)</f>
        <v>0</v>
      </c>
      <c r="V270" s="64">
        <f>IF($C270="875",$D270,)</f>
        <v>0</v>
      </c>
      <c r="W270" s="64">
        <f>IF($C270="872",$D270,)</f>
        <v>0</v>
      </c>
      <c r="X270" s="64">
        <f>IF($C270="909",$D270,)</f>
        <v>0</v>
      </c>
      <c r="Y270" s="64">
        <f t="shared" si="147"/>
        <v>0</v>
      </c>
      <c r="Z270" s="64"/>
      <c r="AA270" s="64">
        <f t="shared" si="112"/>
        <v>0</v>
      </c>
      <c r="AB270" s="64"/>
      <c r="AC270" s="64"/>
      <c r="AD270" s="4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</row>
    <row r="271" spans="1:54" ht="38.25">
      <c r="A271" s="70" t="s">
        <v>21</v>
      </c>
      <c r="B271" s="49" t="s">
        <v>337</v>
      </c>
      <c r="C271" s="62" t="s">
        <v>308</v>
      </c>
      <c r="D271" s="63"/>
      <c r="E271" s="43">
        <f t="shared" si="184"/>
        <v>0</v>
      </c>
      <c r="F271" s="64">
        <f>IF($C271="820",$D271,)</f>
        <v>0</v>
      </c>
      <c r="G271" s="64">
        <f t="shared" si="165"/>
        <v>0</v>
      </c>
      <c r="H271" s="64">
        <f>IF($C271="864",$D271,)</f>
        <v>0</v>
      </c>
      <c r="I271" s="64">
        <f>IF($C271="867",$D271,)</f>
        <v>0</v>
      </c>
      <c r="J271" s="64">
        <f>IF($C271="861",$D271,)</f>
        <v>0</v>
      </c>
      <c r="K271" s="64">
        <f>IF($C271="862",$D271,)</f>
        <v>0</v>
      </c>
      <c r="L271" s="64">
        <f>IF($C271="865",$D271,)</f>
        <v>0</v>
      </c>
      <c r="M271" s="64">
        <f>IF($C271="868",$D271,)</f>
        <v>0</v>
      </c>
      <c r="N271" s="64">
        <f>IF($C271="869",$D271,)</f>
        <v>0</v>
      </c>
      <c r="O271" s="64">
        <f>IF($C271="871",$D271,)</f>
        <v>0</v>
      </c>
      <c r="P271" s="64">
        <f>IF($C271="874",$D271,)</f>
        <v>0</v>
      </c>
      <c r="Q271" s="64">
        <f>IF($C271="873",$D271,)</f>
        <v>0</v>
      </c>
      <c r="R271" s="64"/>
      <c r="S271" s="64"/>
      <c r="T271" s="64">
        <f t="shared" si="129"/>
        <v>0</v>
      </c>
      <c r="U271" s="64">
        <f>IF($C271="877",$D271,)</f>
        <v>0</v>
      </c>
      <c r="V271" s="64">
        <f>IF($C271="875",$D271,)</f>
        <v>0</v>
      </c>
      <c r="W271" s="64">
        <f>IF($C271="872",$D271,)</f>
        <v>0</v>
      </c>
      <c r="X271" s="64">
        <f>IF($C271="909",$D271,)</f>
        <v>0</v>
      </c>
      <c r="Y271" s="64">
        <f t="shared" si="147"/>
        <v>0</v>
      </c>
      <c r="Z271" s="64"/>
      <c r="AA271" s="64">
        <f t="shared" si="112"/>
        <v>0</v>
      </c>
      <c r="AB271" s="64"/>
      <c r="AC271" s="64"/>
      <c r="AD271" s="4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</row>
    <row r="272" spans="1:54" s="78" customFormat="1" ht="38.25">
      <c r="A272" s="76" t="s">
        <v>25</v>
      </c>
      <c r="B272" s="56" t="s">
        <v>338</v>
      </c>
      <c r="C272" s="81" t="s">
        <v>304</v>
      </c>
      <c r="D272" s="58"/>
      <c r="E272" s="43">
        <f t="shared" si="184"/>
        <v>0</v>
      </c>
      <c r="F272" s="59">
        <f>IF($C272="820",$D272,)</f>
        <v>0</v>
      </c>
      <c r="G272" s="59">
        <f t="shared" si="165"/>
        <v>0</v>
      </c>
      <c r="H272" s="59">
        <f>IF($C272="864",$D272,)</f>
        <v>0</v>
      </c>
      <c r="I272" s="59">
        <f>IF($C272="867",$D272,)</f>
        <v>0</v>
      </c>
      <c r="J272" s="59">
        <f>IF($C272="861",$D272,)</f>
        <v>0</v>
      </c>
      <c r="K272" s="59">
        <f>IF($C272="862",$D272,)</f>
        <v>0</v>
      </c>
      <c r="L272" s="59">
        <f>IF($C272="865",$D272,)</f>
        <v>0</v>
      </c>
      <c r="M272" s="59">
        <f>IF($C272="868",$D272,)</f>
        <v>0</v>
      </c>
      <c r="N272" s="59">
        <f>IF($C272="869",$D272,)</f>
        <v>0</v>
      </c>
      <c r="O272" s="59">
        <f>IF($C272="871",$D272,)</f>
        <v>0</v>
      </c>
      <c r="P272" s="59">
        <f>IF($C272="874",$D272,)</f>
        <v>0</v>
      </c>
      <c r="Q272" s="59">
        <f>IF($C272="873",$D272,)</f>
        <v>0</v>
      </c>
      <c r="R272" s="59"/>
      <c r="S272" s="59"/>
      <c r="T272" s="59">
        <f t="shared" si="129"/>
        <v>0</v>
      </c>
      <c r="U272" s="59">
        <f>IF($C272="877",$D272,)</f>
        <v>0</v>
      </c>
      <c r="V272" s="59">
        <f>IF($C272="875",$D272,)</f>
        <v>0</v>
      </c>
      <c r="W272" s="59">
        <f>IF($C272="872",$D272,)</f>
        <v>0</v>
      </c>
      <c r="X272" s="59">
        <f>IF($C272="909",$D272,)</f>
        <v>0</v>
      </c>
      <c r="Y272" s="59">
        <f t="shared" si="147"/>
        <v>0</v>
      </c>
      <c r="Z272" s="59"/>
      <c r="AA272" s="59">
        <f t="shared" si="112"/>
        <v>0</v>
      </c>
      <c r="AB272" s="59"/>
      <c r="AC272" s="59"/>
      <c r="AD272" s="44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</row>
    <row r="273" spans="1:54" s="78" customFormat="1" ht="38.25">
      <c r="A273" s="76" t="s">
        <v>31</v>
      </c>
      <c r="B273" s="82" t="s">
        <v>339</v>
      </c>
      <c r="C273" s="81" t="s">
        <v>303</v>
      </c>
      <c r="D273" s="58"/>
      <c r="E273" s="43">
        <f t="shared" si="184"/>
        <v>0</v>
      </c>
      <c r="F273" s="59">
        <f>IF($C273="820",$D273,)</f>
        <v>0</v>
      </c>
      <c r="G273" s="59">
        <f t="shared" si="165"/>
        <v>0</v>
      </c>
      <c r="H273" s="59">
        <f>IF($C273="864",$D273,)</f>
        <v>0</v>
      </c>
      <c r="I273" s="59">
        <f>IF($C273="867",$D273,)</f>
        <v>0</v>
      </c>
      <c r="J273" s="59">
        <f>IF($C273="861",$D273,)</f>
        <v>0</v>
      </c>
      <c r="K273" s="59">
        <f>IF($C273="862",$D273,)</f>
        <v>0</v>
      </c>
      <c r="L273" s="59">
        <f>IF($C273="865",$D273,)</f>
        <v>0</v>
      </c>
      <c r="M273" s="59">
        <f>IF($C273="868",$D273,)</f>
        <v>0</v>
      </c>
      <c r="N273" s="59">
        <f>IF($C273="869",$D273,)</f>
        <v>0</v>
      </c>
      <c r="O273" s="59">
        <f>IF($C273="871",$D273,)</f>
        <v>0</v>
      </c>
      <c r="P273" s="59">
        <f>IF($C273="874",$D273,)</f>
        <v>0</v>
      </c>
      <c r="Q273" s="59">
        <f>IF($C273="873",$D273,)</f>
        <v>0</v>
      </c>
      <c r="R273" s="59"/>
      <c r="S273" s="59"/>
      <c r="T273" s="59">
        <f t="shared" si="129"/>
        <v>0</v>
      </c>
      <c r="U273" s="59">
        <f>IF($C273="877",$D273,)</f>
        <v>0</v>
      </c>
      <c r="V273" s="59">
        <f>IF($C273="875",$D273,)</f>
        <v>0</v>
      </c>
      <c r="W273" s="59">
        <f>IF($C273="872",$D273,)</f>
        <v>0</v>
      </c>
      <c r="X273" s="59">
        <f>IF($C273="909",$D273,)</f>
        <v>0</v>
      </c>
      <c r="Y273" s="59">
        <f t="shared" si="147"/>
        <v>0</v>
      </c>
      <c r="Z273" s="59"/>
      <c r="AA273" s="59"/>
      <c r="AB273" s="59"/>
      <c r="AC273" s="59"/>
      <c r="AD273" s="44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</row>
    <row r="274" spans="1:54" s="78" customFormat="1">
      <c r="A274" s="76" t="s">
        <v>41</v>
      </c>
      <c r="B274" s="82" t="s">
        <v>340</v>
      </c>
      <c r="C274" s="83"/>
      <c r="D274" s="58">
        <f>D275+D277+D278+D279+D280+D281+D282+D283+D284+D285+D286+D287+D288</f>
        <v>0</v>
      </c>
      <c r="E274" s="43">
        <f t="shared" si="184"/>
        <v>0</v>
      </c>
      <c r="F274" s="59">
        <f>F275+F277+F278+F279+F289+F290</f>
        <v>0</v>
      </c>
      <c r="G274" s="59">
        <f t="shared" si="165"/>
        <v>0</v>
      </c>
      <c r="H274" s="58">
        <f>H275+H277+H278+H279+H280+H281+H282+H283+H284+H285+H286+H287+H288</f>
        <v>0</v>
      </c>
      <c r="I274" s="58">
        <f t="shared" ref="I274:Y274" si="185">I275+I277+I278+I279+I280+I281+I282+I283+I284+I285+I286+I287+I288</f>
        <v>0</v>
      </c>
      <c r="J274" s="58">
        <f t="shared" si="185"/>
        <v>0</v>
      </c>
      <c r="K274" s="58">
        <f t="shared" si="185"/>
        <v>0</v>
      </c>
      <c r="L274" s="58">
        <f t="shared" si="185"/>
        <v>0</v>
      </c>
      <c r="M274" s="58">
        <f t="shared" si="185"/>
        <v>0</v>
      </c>
      <c r="N274" s="58">
        <f t="shared" si="185"/>
        <v>0</v>
      </c>
      <c r="O274" s="58">
        <f t="shared" si="185"/>
        <v>0</v>
      </c>
      <c r="P274" s="58">
        <f t="shared" si="185"/>
        <v>0</v>
      </c>
      <c r="Q274" s="58">
        <f t="shared" si="185"/>
        <v>0</v>
      </c>
      <c r="R274" s="58">
        <f t="shared" si="185"/>
        <v>0</v>
      </c>
      <c r="S274" s="58">
        <f t="shared" si="185"/>
        <v>0</v>
      </c>
      <c r="T274" s="58">
        <f t="shared" si="185"/>
        <v>0</v>
      </c>
      <c r="U274" s="58">
        <f t="shared" si="185"/>
        <v>0</v>
      </c>
      <c r="V274" s="58">
        <f t="shared" si="185"/>
        <v>0</v>
      </c>
      <c r="W274" s="58">
        <f t="shared" si="185"/>
        <v>0</v>
      </c>
      <c r="X274" s="58">
        <f t="shared" si="185"/>
        <v>0</v>
      </c>
      <c r="Y274" s="58">
        <f t="shared" si="185"/>
        <v>0</v>
      </c>
      <c r="Z274" s="59"/>
      <c r="AA274" s="59">
        <f t="shared" si="112"/>
        <v>0</v>
      </c>
      <c r="AB274" s="59"/>
      <c r="AC274" s="59"/>
      <c r="AD274" s="44"/>
      <c r="AE274" s="59"/>
      <c r="AF274" s="59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9"/>
      <c r="AZ274" s="59"/>
      <c r="BA274" s="59"/>
      <c r="BB274" s="59"/>
    </row>
    <row r="275" spans="1:54">
      <c r="A275" s="68" t="s">
        <v>188</v>
      </c>
      <c r="B275" s="49" t="s">
        <v>341</v>
      </c>
      <c r="C275" s="62" t="s">
        <v>315</v>
      </c>
      <c r="D275" s="63"/>
      <c r="E275" s="43">
        <f t="shared" si="184"/>
        <v>0</v>
      </c>
      <c r="F275" s="64">
        <f t="shared" ref="F275:F300" si="186">IF($C275="820",$D275,)</f>
        <v>0</v>
      </c>
      <c r="G275" s="64">
        <f t="shared" si="165"/>
        <v>0</v>
      </c>
      <c r="H275" s="64">
        <f t="shared" ref="H275:H300" si="187">IF($C275="864",$D275,)</f>
        <v>0</v>
      </c>
      <c r="I275" s="64">
        <f t="shared" ref="I275:I300" si="188">IF($C275="867",$D275,)</f>
        <v>0</v>
      </c>
      <c r="J275" s="64">
        <f t="shared" ref="J275:J300" si="189">IF($C275="861",$D275,)</f>
        <v>0</v>
      </c>
      <c r="K275" s="64">
        <f t="shared" ref="K275:K300" si="190">IF($C275="862",$D275,)</f>
        <v>0</v>
      </c>
      <c r="L275" s="64">
        <f t="shared" ref="L275:L300" si="191">IF($C275="865",$D275,)</f>
        <v>0</v>
      </c>
      <c r="M275" s="64">
        <f t="shared" ref="M275:M300" si="192">IF($C275="868",$D275,)</f>
        <v>0</v>
      </c>
      <c r="N275" s="64">
        <f t="shared" ref="N275:N300" si="193">IF($C275="869",$D275,)</f>
        <v>0</v>
      </c>
      <c r="O275" s="64">
        <f t="shared" ref="O275:O300" si="194">IF($C275="871",$D275,)</f>
        <v>0</v>
      </c>
      <c r="P275" s="64">
        <f t="shared" ref="P275:P300" si="195">IF($C275="874",$D275,)</f>
        <v>0</v>
      </c>
      <c r="Q275" s="64">
        <f t="shared" ref="Q275:Q300" si="196">IF($C275="873",$D275,)</f>
        <v>0</v>
      </c>
      <c r="R275" s="64"/>
      <c r="S275" s="64"/>
      <c r="T275" s="64">
        <f t="shared" si="129"/>
        <v>0</v>
      </c>
      <c r="U275" s="64">
        <f>IF($C275="877",$D275,)</f>
        <v>0</v>
      </c>
      <c r="V275" s="64">
        <f t="shared" ref="V275:V300" si="197">IF($C275="875",$D275,)</f>
        <v>0</v>
      </c>
      <c r="W275" s="64">
        <f t="shared" ref="W275:W300" si="198">IF($C275="872",$D275,)</f>
        <v>0</v>
      </c>
      <c r="X275" s="64">
        <f t="shared" ref="X275:X300" si="199">IF($C275="909",$D275,)</f>
        <v>0</v>
      </c>
      <c r="Y275" s="64">
        <f t="shared" si="147"/>
        <v>0</v>
      </c>
      <c r="Z275" s="64"/>
      <c r="AA275" s="64">
        <f t="shared" si="112"/>
        <v>0</v>
      </c>
      <c r="AB275" s="64"/>
      <c r="AC275" s="64"/>
      <c r="AD275" s="4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</row>
    <row r="276" spans="1:54" ht="63.75" hidden="1" customHeight="1" outlineLevel="1">
      <c r="A276" s="68"/>
      <c r="B276" s="49" t="s">
        <v>342</v>
      </c>
      <c r="C276" s="62" t="s">
        <v>315</v>
      </c>
      <c r="D276" s="63">
        <v>504</v>
      </c>
      <c r="E276" s="43">
        <f t="shared" si="184"/>
        <v>504</v>
      </c>
      <c r="F276" s="64">
        <f t="shared" si="186"/>
        <v>0</v>
      </c>
      <c r="G276" s="64">
        <f t="shared" si="165"/>
        <v>504</v>
      </c>
      <c r="H276" s="64">
        <f t="shared" si="187"/>
        <v>0</v>
      </c>
      <c r="I276" s="64">
        <f t="shared" si="188"/>
        <v>0</v>
      </c>
      <c r="J276" s="64">
        <f t="shared" si="189"/>
        <v>0</v>
      </c>
      <c r="K276" s="64">
        <f t="shared" si="190"/>
        <v>0</v>
      </c>
      <c r="L276" s="64">
        <f t="shared" si="191"/>
        <v>0</v>
      </c>
      <c r="M276" s="64">
        <f t="shared" si="192"/>
        <v>0</v>
      </c>
      <c r="N276" s="64">
        <f t="shared" si="193"/>
        <v>0</v>
      </c>
      <c r="O276" s="64">
        <f t="shared" si="194"/>
        <v>0</v>
      </c>
      <c r="P276" s="64">
        <f t="shared" si="195"/>
        <v>0</v>
      </c>
      <c r="Q276" s="64">
        <f t="shared" si="196"/>
        <v>0</v>
      </c>
      <c r="R276" s="64"/>
      <c r="S276" s="64"/>
      <c r="T276" s="64">
        <f t="shared" si="129"/>
        <v>0</v>
      </c>
      <c r="U276" s="64">
        <f t="shared" ref="U276:U300" si="200">IF($C276="877",$D276,)</f>
        <v>504</v>
      </c>
      <c r="V276" s="64">
        <f t="shared" si="197"/>
        <v>0</v>
      </c>
      <c r="W276" s="64">
        <f t="shared" si="198"/>
        <v>0</v>
      </c>
      <c r="X276" s="64">
        <f t="shared" si="199"/>
        <v>0</v>
      </c>
      <c r="Y276" s="64">
        <f t="shared" si="147"/>
        <v>0</v>
      </c>
      <c r="Z276" s="64"/>
      <c r="AA276" s="64"/>
      <c r="AB276" s="64"/>
      <c r="AC276" s="64"/>
      <c r="AD276" s="4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</row>
    <row r="277" spans="1:54" ht="25.5" collapsed="1">
      <c r="A277" s="68" t="s">
        <v>189</v>
      </c>
      <c r="B277" s="49" t="s">
        <v>343</v>
      </c>
      <c r="C277" s="62" t="s">
        <v>315</v>
      </c>
      <c r="D277" s="63"/>
      <c r="E277" s="43">
        <f t="shared" si="184"/>
        <v>0</v>
      </c>
      <c r="F277" s="64">
        <f t="shared" si="186"/>
        <v>0</v>
      </c>
      <c r="G277" s="64">
        <f t="shared" si="165"/>
        <v>0</v>
      </c>
      <c r="H277" s="64">
        <f t="shared" si="187"/>
        <v>0</v>
      </c>
      <c r="I277" s="64">
        <f t="shared" si="188"/>
        <v>0</v>
      </c>
      <c r="J277" s="64">
        <f t="shared" si="189"/>
        <v>0</v>
      </c>
      <c r="K277" s="64">
        <f t="shared" si="190"/>
        <v>0</v>
      </c>
      <c r="L277" s="64">
        <f t="shared" si="191"/>
        <v>0</v>
      </c>
      <c r="M277" s="64">
        <f t="shared" si="192"/>
        <v>0</v>
      </c>
      <c r="N277" s="64">
        <f t="shared" si="193"/>
        <v>0</v>
      </c>
      <c r="O277" s="64">
        <f t="shared" si="194"/>
        <v>0</v>
      </c>
      <c r="P277" s="64">
        <f t="shared" si="195"/>
        <v>0</v>
      </c>
      <c r="Q277" s="64">
        <f t="shared" si="196"/>
        <v>0</v>
      </c>
      <c r="R277" s="64"/>
      <c r="S277" s="64"/>
      <c r="T277" s="64">
        <f t="shared" si="129"/>
        <v>0</v>
      </c>
      <c r="U277" s="64">
        <f t="shared" si="200"/>
        <v>0</v>
      </c>
      <c r="V277" s="64">
        <f t="shared" si="197"/>
        <v>0</v>
      </c>
      <c r="W277" s="64">
        <f t="shared" si="198"/>
        <v>0</v>
      </c>
      <c r="X277" s="64">
        <f t="shared" si="199"/>
        <v>0</v>
      </c>
      <c r="Y277" s="64">
        <f t="shared" si="147"/>
        <v>0</v>
      </c>
      <c r="Z277" s="64"/>
      <c r="AA277" s="64">
        <f t="shared" si="112"/>
        <v>0</v>
      </c>
      <c r="AB277" s="64"/>
      <c r="AC277" s="64"/>
      <c r="AD277" s="4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</row>
    <row r="278" spans="1:54">
      <c r="A278" s="68" t="s">
        <v>190</v>
      </c>
      <c r="B278" s="49" t="s">
        <v>344</v>
      </c>
      <c r="C278" s="62" t="s">
        <v>315</v>
      </c>
      <c r="D278" s="63"/>
      <c r="E278" s="43">
        <f t="shared" si="184"/>
        <v>0</v>
      </c>
      <c r="F278" s="64">
        <f t="shared" si="186"/>
        <v>0</v>
      </c>
      <c r="G278" s="64">
        <f t="shared" si="165"/>
        <v>0</v>
      </c>
      <c r="H278" s="64">
        <f t="shared" si="187"/>
        <v>0</v>
      </c>
      <c r="I278" s="64">
        <f t="shared" si="188"/>
        <v>0</v>
      </c>
      <c r="J278" s="64">
        <f t="shared" si="189"/>
        <v>0</v>
      </c>
      <c r="K278" s="64">
        <f t="shared" si="190"/>
        <v>0</v>
      </c>
      <c r="L278" s="64">
        <f t="shared" si="191"/>
        <v>0</v>
      </c>
      <c r="M278" s="64">
        <f t="shared" si="192"/>
        <v>0</v>
      </c>
      <c r="N278" s="64">
        <f t="shared" si="193"/>
        <v>0</v>
      </c>
      <c r="O278" s="64">
        <f t="shared" si="194"/>
        <v>0</v>
      </c>
      <c r="P278" s="64">
        <f t="shared" si="195"/>
        <v>0</v>
      </c>
      <c r="Q278" s="64">
        <f t="shared" si="196"/>
        <v>0</v>
      </c>
      <c r="R278" s="64"/>
      <c r="S278" s="64"/>
      <c r="T278" s="64">
        <f t="shared" si="129"/>
        <v>0</v>
      </c>
      <c r="U278" s="64">
        <f t="shared" si="200"/>
        <v>0</v>
      </c>
      <c r="V278" s="64">
        <f t="shared" si="197"/>
        <v>0</v>
      </c>
      <c r="W278" s="64">
        <f t="shared" si="198"/>
        <v>0</v>
      </c>
      <c r="X278" s="64">
        <f t="shared" si="199"/>
        <v>0</v>
      </c>
      <c r="Y278" s="64">
        <f t="shared" si="147"/>
        <v>0</v>
      </c>
      <c r="Z278" s="64"/>
      <c r="AA278" s="64">
        <f t="shared" si="112"/>
        <v>0</v>
      </c>
      <c r="AB278" s="64"/>
      <c r="AC278" s="64"/>
      <c r="AD278" s="4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</row>
    <row r="279" spans="1:54">
      <c r="A279" s="68" t="s">
        <v>191</v>
      </c>
      <c r="B279" s="49" t="s">
        <v>345</v>
      </c>
      <c r="C279" s="62" t="s">
        <v>315</v>
      </c>
      <c r="D279" s="63"/>
      <c r="E279" s="43">
        <f t="shared" si="184"/>
        <v>0</v>
      </c>
      <c r="F279" s="64">
        <f t="shared" si="186"/>
        <v>0</v>
      </c>
      <c r="G279" s="64">
        <f t="shared" si="165"/>
        <v>0</v>
      </c>
      <c r="H279" s="64">
        <f t="shared" si="187"/>
        <v>0</v>
      </c>
      <c r="I279" s="64">
        <f t="shared" si="188"/>
        <v>0</v>
      </c>
      <c r="J279" s="64">
        <f t="shared" si="189"/>
        <v>0</v>
      </c>
      <c r="K279" s="64">
        <f t="shared" si="190"/>
        <v>0</v>
      </c>
      <c r="L279" s="64">
        <f t="shared" si="191"/>
        <v>0</v>
      </c>
      <c r="M279" s="64">
        <f t="shared" si="192"/>
        <v>0</v>
      </c>
      <c r="N279" s="64">
        <f t="shared" si="193"/>
        <v>0</v>
      </c>
      <c r="O279" s="64">
        <f t="shared" si="194"/>
        <v>0</v>
      </c>
      <c r="P279" s="64">
        <f t="shared" si="195"/>
        <v>0</v>
      </c>
      <c r="Q279" s="64">
        <f t="shared" si="196"/>
        <v>0</v>
      </c>
      <c r="R279" s="64"/>
      <c r="S279" s="64"/>
      <c r="T279" s="64">
        <f t="shared" si="129"/>
        <v>0</v>
      </c>
      <c r="U279" s="64">
        <f t="shared" si="200"/>
        <v>0</v>
      </c>
      <c r="V279" s="64">
        <f t="shared" si="197"/>
        <v>0</v>
      </c>
      <c r="W279" s="64">
        <f t="shared" si="198"/>
        <v>0</v>
      </c>
      <c r="X279" s="64">
        <f t="shared" si="199"/>
        <v>0</v>
      </c>
      <c r="Y279" s="64">
        <f t="shared" si="147"/>
        <v>0</v>
      </c>
      <c r="Z279" s="64"/>
      <c r="AA279" s="64">
        <f t="shared" si="112"/>
        <v>0</v>
      </c>
      <c r="AB279" s="64"/>
      <c r="AC279" s="64"/>
      <c r="AD279" s="4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</row>
    <row r="280" spans="1:54" ht="25.5">
      <c r="A280" s="68" t="s">
        <v>192</v>
      </c>
      <c r="B280" s="49" t="s">
        <v>346</v>
      </c>
      <c r="C280" s="62" t="s">
        <v>304</v>
      </c>
      <c r="D280" s="63"/>
      <c r="E280" s="43">
        <f t="shared" si="184"/>
        <v>0</v>
      </c>
      <c r="F280" s="64">
        <f t="shared" si="186"/>
        <v>0</v>
      </c>
      <c r="G280" s="64">
        <f t="shared" si="165"/>
        <v>0</v>
      </c>
      <c r="H280" s="64">
        <f t="shared" si="187"/>
        <v>0</v>
      </c>
      <c r="I280" s="64">
        <f t="shared" si="188"/>
        <v>0</v>
      </c>
      <c r="J280" s="64">
        <f t="shared" si="189"/>
        <v>0</v>
      </c>
      <c r="K280" s="64">
        <f t="shared" si="190"/>
        <v>0</v>
      </c>
      <c r="L280" s="64">
        <f t="shared" si="191"/>
        <v>0</v>
      </c>
      <c r="M280" s="64">
        <f t="shared" si="192"/>
        <v>0</v>
      </c>
      <c r="N280" s="64">
        <f t="shared" si="193"/>
        <v>0</v>
      </c>
      <c r="O280" s="64">
        <f t="shared" si="194"/>
        <v>0</v>
      </c>
      <c r="P280" s="64">
        <f t="shared" si="195"/>
        <v>0</v>
      </c>
      <c r="Q280" s="64">
        <f t="shared" si="196"/>
        <v>0</v>
      </c>
      <c r="R280" s="64"/>
      <c r="S280" s="64"/>
      <c r="T280" s="64">
        <f t="shared" si="129"/>
        <v>0</v>
      </c>
      <c r="U280" s="64">
        <f t="shared" si="200"/>
        <v>0</v>
      </c>
      <c r="V280" s="64">
        <f t="shared" si="197"/>
        <v>0</v>
      </c>
      <c r="W280" s="64">
        <f t="shared" si="198"/>
        <v>0</v>
      </c>
      <c r="X280" s="64">
        <f t="shared" si="199"/>
        <v>0</v>
      </c>
      <c r="Y280" s="64">
        <f t="shared" si="147"/>
        <v>0</v>
      </c>
      <c r="Z280" s="64"/>
      <c r="AA280" s="64">
        <f t="shared" si="112"/>
        <v>0</v>
      </c>
      <c r="AB280" s="64"/>
      <c r="AC280" s="64"/>
      <c r="AD280" s="4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</row>
    <row r="281" spans="1:54" ht="25.5">
      <c r="A281" s="68" t="s">
        <v>193</v>
      </c>
      <c r="B281" s="49" t="s">
        <v>347</v>
      </c>
      <c r="C281" s="62" t="s">
        <v>304</v>
      </c>
      <c r="D281" s="63"/>
      <c r="E281" s="43">
        <f t="shared" si="184"/>
        <v>0</v>
      </c>
      <c r="F281" s="64">
        <f t="shared" si="186"/>
        <v>0</v>
      </c>
      <c r="G281" s="64">
        <f t="shared" si="165"/>
        <v>0</v>
      </c>
      <c r="H281" s="64">
        <f t="shared" si="187"/>
        <v>0</v>
      </c>
      <c r="I281" s="64">
        <f t="shared" si="188"/>
        <v>0</v>
      </c>
      <c r="J281" s="64">
        <f t="shared" si="189"/>
        <v>0</v>
      </c>
      <c r="K281" s="64">
        <f t="shared" si="190"/>
        <v>0</v>
      </c>
      <c r="L281" s="64">
        <f t="shared" si="191"/>
        <v>0</v>
      </c>
      <c r="M281" s="64">
        <f t="shared" si="192"/>
        <v>0</v>
      </c>
      <c r="N281" s="64">
        <f t="shared" si="193"/>
        <v>0</v>
      </c>
      <c r="O281" s="64">
        <f t="shared" si="194"/>
        <v>0</v>
      </c>
      <c r="P281" s="64">
        <f t="shared" si="195"/>
        <v>0</v>
      </c>
      <c r="Q281" s="64">
        <f t="shared" si="196"/>
        <v>0</v>
      </c>
      <c r="R281" s="64"/>
      <c r="S281" s="64"/>
      <c r="T281" s="64">
        <f t="shared" si="129"/>
        <v>0</v>
      </c>
      <c r="U281" s="64">
        <f t="shared" si="200"/>
        <v>0</v>
      </c>
      <c r="V281" s="64">
        <f t="shared" si="197"/>
        <v>0</v>
      </c>
      <c r="W281" s="64">
        <f t="shared" si="198"/>
        <v>0</v>
      </c>
      <c r="X281" s="64">
        <f t="shared" si="199"/>
        <v>0</v>
      </c>
      <c r="Y281" s="64">
        <f t="shared" si="147"/>
        <v>0</v>
      </c>
      <c r="Z281" s="64"/>
      <c r="AA281" s="64">
        <f t="shared" si="112"/>
        <v>0</v>
      </c>
      <c r="AB281" s="64"/>
      <c r="AC281" s="64"/>
      <c r="AD281" s="4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</row>
    <row r="282" spans="1:54" ht="25.5">
      <c r="A282" s="68" t="s">
        <v>194</v>
      </c>
      <c r="B282" s="49" t="s">
        <v>348</v>
      </c>
      <c r="C282" s="62" t="s">
        <v>315</v>
      </c>
      <c r="D282" s="63"/>
      <c r="E282" s="43">
        <f t="shared" si="184"/>
        <v>0</v>
      </c>
      <c r="F282" s="64">
        <f t="shared" si="186"/>
        <v>0</v>
      </c>
      <c r="G282" s="64">
        <f t="shared" si="165"/>
        <v>0</v>
      </c>
      <c r="H282" s="64">
        <f t="shared" si="187"/>
        <v>0</v>
      </c>
      <c r="I282" s="64">
        <f t="shared" si="188"/>
        <v>0</v>
      </c>
      <c r="J282" s="64">
        <f t="shared" si="189"/>
        <v>0</v>
      </c>
      <c r="K282" s="64">
        <f t="shared" si="190"/>
        <v>0</v>
      </c>
      <c r="L282" s="64">
        <f t="shared" si="191"/>
        <v>0</v>
      </c>
      <c r="M282" s="64">
        <f t="shared" si="192"/>
        <v>0</v>
      </c>
      <c r="N282" s="64">
        <f t="shared" si="193"/>
        <v>0</v>
      </c>
      <c r="O282" s="64">
        <f t="shared" si="194"/>
        <v>0</v>
      </c>
      <c r="P282" s="64">
        <f t="shared" si="195"/>
        <v>0</v>
      </c>
      <c r="Q282" s="64">
        <f t="shared" si="196"/>
        <v>0</v>
      </c>
      <c r="R282" s="64"/>
      <c r="S282" s="64"/>
      <c r="T282" s="64">
        <f t="shared" si="129"/>
        <v>0</v>
      </c>
      <c r="U282" s="64">
        <f t="shared" si="200"/>
        <v>0</v>
      </c>
      <c r="V282" s="64">
        <f t="shared" si="197"/>
        <v>0</v>
      </c>
      <c r="W282" s="64">
        <f t="shared" si="198"/>
        <v>0</v>
      </c>
      <c r="X282" s="64">
        <f t="shared" si="199"/>
        <v>0</v>
      </c>
      <c r="Y282" s="64">
        <f t="shared" si="147"/>
        <v>0</v>
      </c>
      <c r="Z282" s="64"/>
      <c r="AA282" s="64">
        <f t="shared" si="112"/>
        <v>0</v>
      </c>
      <c r="AB282" s="64"/>
      <c r="AC282" s="64"/>
      <c r="AD282" s="4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</row>
    <row r="283" spans="1:54" ht="51">
      <c r="A283" s="68" t="s">
        <v>200</v>
      </c>
      <c r="B283" s="49" t="s">
        <v>349</v>
      </c>
      <c r="C283" s="62" t="s">
        <v>308</v>
      </c>
      <c r="D283" s="63"/>
      <c r="E283" s="43">
        <f t="shared" si="184"/>
        <v>0</v>
      </c>
      <c r="F283" s="64">
        <f t="shared" si="186"/>
        <v>0</v>
      </c>
      <c r="G283" s="64">
        <f t="shared" si="165"/>
        <v>0</v>
      </c>
      <c r="H283" s="64">
        <f t="shared" si="187"/>
        <v>0</v>
      </c>
      <c r="I283" s="64">
        <f t="shared" si="188"/>
        <v>0</v>
      </c>
      <c r="J283" s="64">
        <f t="shared" si="189"/>
        <v>0</v>
      </c>
      <c r="K283" s="64">
        <f t="shared" si="190"/>
        <v>0</v>
      </c>
      <c r="L283" s="64">
        <f t="shared" si="191"/>
        <v>0</v>
      </c>
      <c r="M283" s="64">
        <f t="shared" si="192"/>
        <v>0</v>
      </c>
      <c r="N283" s="64">
        <f t="shared" si="193"/>
        <v>0</v>
      </c>
      <c r="O283" s="64">
        <f t="shared" si="194"/>
        <v>0</v>
      </c>
      <c r="P283" s="64">
        <f t="shared" si="195"/>
        <v>0</v>
      </c>
      <c r="Q283" s="64">
        <f t="shared" si="196"/>
        <v>0</v>
      </c>
      <c r="R283" s="64"/>
      <c r="S283" s="64"/>
      <c r="T283" s="64">
        <f t="shared" si="129"/>
        <v>0</v>
      </c>
      <c r="U283" s="64">
        <f t="shared" si="200"/>
        <v>0</v>
      </c>
      <c r="V283" s="64">
        <f t="shared" si="197"/>
        <v>0</v>
      </c>
      <c r="W283" s="64">
        <f t="shared" si="198"/>
        <v>0</v>
      </c>
      <c r="X283" s="64">
        <f t="shared" si="199"/>
        <v>0</v>
      </c>
      <c r="Y283" s="64">
        <f t="shared" si="147"/>
        <v>0</v>
      </c>
      <c r="Z283" s="64"/>
      <c r="AA283" s="64"/>
      <c r="AB283" s="64"/>
      <c r="AC283" s="64"/>
      <c r="AD283" s="4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</row>
    <row r="284" spans="1:54" ht="38.25">
      <c r="A284" s="68" t="s">
        <v>204</v>
      </c>
      <c r="B284" s="49" t="s">
        <v>350</v>
      </c>
      <c r="C284" s="62" t="s">
        <v>304</v>
      </c>
      <c r="D284" s="63"/>
      <c r="E284" s="43">
        <f t="shared" si="184"/>
        <v>0</v>
      </c>
      <c r="F284" s="64">
        <f t="shared" si="186"/>
        <v>0</v>
      </c>
      <c r="G284" s="64">
        <f t="shared" si="165"/>
        <v>0</v>
      </c>
      <c r="H284" s="64">
        <f t="shared" si="187"/>
        <v>0</v>
      </c>
      <c r="I284" s="64">
        <f t="shared" si="188"/>
        <v>0</v>
      </c>
      <c r="J284" s="64">
        <f t="shared" si="189"/>
        <v>0</v>
      </c>
      <c r="K284" s="64">
        <f t="shared" si="190"/>
        <v>0</v>
      </c>
      <c r="L284" s="64">
        <f t="shared" si="191"/>
        <v>0</v>
      </c>
      <c r="M284" s="64">
        <f t="shared" si="192"/>
        <v>0</v>
      </c>
      <c r="N284" s="64">
        <f t="shared" si="193"/>
        <v>0</v>
      </c>
      <c r="O284" s="64">
        <f t="shared" si="194"/>
        <v>0</v>
      </c>
      <c r="P284" s="64">
        <f t="shared" si="195"/>
        <v>0</v>
      </c>
      <c r="Q284" s="64">
        <f t="shared" si="196"/>
        <v>0</v>
      </c>
      <c r="R284" s="64"/>
      <c r="S284" s="64"/>
      <c r="T284" s="64">
        <f t="shared" si="129"/>
        <v>0</v>
      </c>
      <c r="U284" s="64">
        <f t="shared" si="200"/>
        <v>0</v>
      </c>
      <c r="V284" s="64">
        <f t="shared" si="197"/>
        <v>0</v>
      </c>
      <c r="W284" s="64">
        <f t="shared" si="198"/>
        <v>0</v>
      </c>
      <c r="X284" s="64">
        <f t="shared" si="199"/>
        <v>0</v>
      </c>
      <c r="Y284" s="64">
        <f t="shared" si="147"/>
        <v>0</v>
      </c>
      <c r="Z284" s="64"/>
      <c r="AA284" s="64"/>
      <c r="AB284" s="64"/>
      <c r="AC284" s="64"/>
      <c r="AD284" s="4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</row>
    <row r="285" spans="1:54" ht="25.5">
      <c r="A285" s="68" t="s">
        <v>208</v>
      </c>
      <c r="B285" s="49" t="s">
        <v>351</v>
      </c>
      <c r="C285" s="62" t="s">
        <v>304</v>
      </c>
      <c r="D285" s="63"/>
      <c r="E285" s="43">
        <f t="shared" si="184"/>
        <v>0</v>
      </c>
      <c r="F285" s="64">
        <f t="shared" si="186"/>
        <v>0</v>
      </c>
      <c r="G285" s="64">
        <f t="shared" si="165"/>
        <v>0</v>
      </c>
      <c r="H285" s="64">
        <f t="shared" si="187"/>
        <v>0</v>
      </c>
      <c r="I285" s="64">
        <f t="shared" si="188"/>
        <v>0</v>
      </c>
      <c r="J285" s="64">
        <f t="shared" si="189"/>
        <v>0</v>
      </c>
      <c r="K285" s="64">
        <f t="shared" si="190"/>
        <v>0</v>
      </c>
      <c r="L285" s="64">
        <f t="shared" si="191"/>
        <v>0</v>
      </c>
      <c r="M285" s="64">
        <f t="shared" si="192"/>
        <v>0</v>
      </c>
      <c r="N285" s="64">
        <f t="shared" si="193"/>
        <v>0</v>
      </c>
      <c r="O285" s="64">
        <f t="shared" si="194"/>
        <v>0</v>
      </c>
      <c r="P285" s="64">
        <f t="shared" si="195"/>
        <v>0</v>
      </c>
      <c r="Q285" s="64">
        <f t="shared" si="196"/>
        <v>0</v>
      </c>
      <c r="R285" s="64"/>
      <c r="S285" s="64"/>
      <c r="T285" s="64">
        <f t="shared" si="129"/>
        <v>0</v>
      </c>
      <c r="U285" s="64">
        <f t="shared" si="200"/>
        <v>0</v>
      </c>
      <c r="V285" s="64">
        <f t="shared" si="197"/>
        <v>0</v>
      </c>
      <c r="W285" s="64">
        <f t="shared" si="198"/>
        <v>0</v>
      </c>
      <c r="X285" s="64">
        <f t="shared" si="199"/>
        <v>0</v>
      </c>
      <c r="Y285" s="64">
        <f t="shared" si="147"/>
        <v>0</v>
      </c>
      <c r="Z285" s="64"/>
      <c r="AA285" s="64"/>
      <c r="AB285" s="64"/>
      <c r="AC285" s="64"/>
      <c r="AD285" s="4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</row>
    <row r="286" spans="1:54" ht="25.5">
      <c r="A286" s="68" t="s">
        <v>209</v>
      </c>
      <c r="B286" s="49" t="s">
        <v>352</v>
      </c>
      <c r="C286" s="62" t="s">
        <v>309</v>
      </c>
      <c r="D286" s="63"/>
      <c r="E286" s="43">
        <f t="shared" si="184"/>
        <v>0</v>
      </c>
      <c r="F286" s="64">
        <f t="shared" si="186"/>
        <v>0</v>
      </c>
      <c r="G286" s="64">
        <f t="shared" si="165"/>
        <v>0</v>
      </c>
      <c r="H286" s="64">
        <f t="shared" si="187"/>
        <v>0</v>
      </c>
      <c r="I286" s="64">
        <f t="shared" si="188"/>
        <v>0</v>
      </c>
      <c r="J286" s="64">
        <f t="shared" si="189"/>
        <v>0</v>
      </c>
      <c r="K286" s="64">
        <f t="shared" si="190"/>
        <v>0</v>
      </c>
      <c r="L286" s="64">
        <f t="shared" si="191"/>
        <v>0</v>
      </c>
      <c r="M286" s="64">
        <f t="shared" si="192"/>
        <v>0</v>
      </c>
      <c r="N286" s="64">
        <f t="shared" si="193"/>
        <v>0</v>
      </c>
      <c r="O286" s="64">
        <f t="shared" si="194"/>
        <v>0</v>
      </c>
      <c r="P286" s="64">
        <f t="shared" si="195"/>
        <v>0</v>
      </c>
      <c r="Q286" s="64">
        <f t="shared" si="196"/>
        <v>0</v>
      </c>
      <c r="R286" s="64"/>
      <c r="S286" s="64"/>
      <c r="T286" s="64">
        <f t="shared" si="129"/>
        <v>0</v>
      </c>
      <c r="U286" s="64">
        <f t="shared" si="200"/>
        <v>0</v>
      </c>
      <c r="V286" s="64">
        <f t="shared" si="197"/>
        <v>0</v>
      </c>
      <c r="W286" s="64">
        <f t="shared" si="198"/>
        <v>0</v>
      </c>
      <c r="X286" s="64">
        <f t="shared" si="199"/>
        <v>0</v>
      </c>
      <c r="Y286" s="64">
        <f t="shared" si="147"/>
        <v>0</v>
      </c>
      <c r="Z286" s="64"/>
      <c r="AA286" s="64"/>
      <c r="AB286" s="64"/>
      <c r="AC286" s="64"/>
      <c r="AD286" s="4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</row>
    <row r="287" spans="1:54" ht="25.5">
      <c r="A287" s="68" t="s">
        <v>210</v>
      </c>
      <c r="B287" s="49" t="s">
        <v>353</v>
      </c>
      <c r="C287" s="62" t="s">
        <v>308</v>
      </c>
      <c r="D287" s="63"/>
      <c r="E287" s="43">
        <f t="shared" si="184"/>
        <v>0</v>
      </c>
      <c r="F287" s="64">
        <f t="shared" si="186"/>
        <v>0</v>
      </c>
      <c r="G287" s="64">
        <f t="shared" si="165"/>
        <v>0</v>
      </c>
      <c r="H287" s="64">
        <f t="shared" si="187"/>
        <v>0</v>
      </c>
      <c r="I287" s="64">
        <f t="shared" si="188"/>
        <v>0</v>
      </c>
      <c r="J287" s="64">
        <f t="shared" si="189"/>
        <v>0</v>
      </c>
      <c r="K287" s="64">
        <f t="shared" si="190"/>
        <v>0</v>
      </c>
      <c r="L287" s="64">
        <f t="shared" si="191"/>
        <v>0</v>
      </c>
      <c r="M287" s="64">
        <f t="shared" si="192"/>
        <v>0</v>
      </c>
      <c r="N287" s="64">
        <f t="shared" si="193"/>
        <v>0</v>
      </c>
      <c r="O287" s="64">
        <f t="shared" si="194"/>
        <v>0</v>
      </c>
      <c r="P287" s="64">
        <f t="shared" si="195"/>
        <v>0</v>
      </c>
      <c r="Q287" s="64">
        <f t="shared" si="196"/>
        <v>0</v>
      </c>
      <c r="R287" s="64"/>
      <c r="S287" s="64"/>
      <c r="T287" s="64">
        <f t="shared" si="129"/>
        <v>0</v>
      </c>
      <c r="U287" s="64">
        <f t="shared" si="200"/>
        <v>0</v>
      </c>
      <c r="V287" s="64">
        <f t="shared" si="197"/>
        <v>0</v>
      </c>
      <c r="W287" s="64">
        <f t="shared" si="198"/>
        <v>0</v>
      </c>
      <c r="X287" s="64">
        <f t="shared" si="199"/>
        <v>0</v>
      </c>
      <c r="Y287" s="64">
        <f t="shared" si="147"/>
        <v>0</v>
      </c>
      <c r="Z287" s="64"/>
      <c r="AA287" s="64">
        <f t="shared" si="112"/>
        <v>0</v>
      </c>
      <c r="AB287" s="64"/>
      <c r="AC287" s="64"/>
      <c r="AD287" s="4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</row>
    <row r="288" spans="1:54" ht="102">
      <c r="A288" s="68" t="s">
        <v>211</v>
      </c>
      <c r="B288" s="84" t="s">
        <v>354</v>
      </c>
      <c r="C288" s="62" t="s">
        <v>315</v>
      </c>
      <c r="D288" s="63"/>
      <c r="E288" s="43">
        <f t="shared" si="184"/>
        <v>0</v>
      </c>
      <c r="F288" s="64">
        <f t="shared" si="186"/>
        <v>0</v>
      </c>
      <c r="G288" s="64">
        <f t="shared" si="165"/>
        <v>0</v>
      </c>
      <c r="H288" s="64">
        <f t="shared" si="187"/>
        <v>0</v>
      </c>
      <c r="I288" s="64">
        <f t="shared" si="188"/>
        <v>0</v>
      </c>
      <c r="J288" s="64">
        <f t="shared" si="189"/>
        <v>0</v>
      </c>
      <c r="K288" s="64">
        <f t="shared" si="190"/>
        <v>0</v>
      </c>
      <c r="L288" s="64">
        <f t="shared" si="191"/>
        <v>0</v>
      </c>
      <c r="M288" s="64">
        <f t="shared" si="192"/>
        <v>0</v>
      </c>
      <c r="N288" s="64">
        <f t="shared" si="193"/>
        <v>0</v>
      </c>
      <c r="O288" s="64">
        <f t="shared" si="194"/>
        <v>0</v>
      </c>
      <c r="P288" s="64">
        <f t="shared" si="195"/>
        <v>0</v>
      </c>
      <c r="Q288" s="64">
        <f t="shared" si="196"/>
        <v>0</v>
      </c>
      <c r="R288" s="64"/>
      <c r="S288" s="64"/>
      <c r="T288" s="64">
        <f t="shared" si="129"/>
        <v>0</v>
      </c>
      <c r="U288" s="64">
        <f t="shared" si="200"/>
        <v>0</v>
      </c>
      <c r="V288" s="64">
        <f t="shared" si="197"/>
        <v>0</v>
      </c>
      <c r="W288" s="64">
        <f t="shared" si="198"/>
        <v>0</v>
      </c>
      <c r="X288" s="64">
        <f t="shared" si="199"/>
        <v>0</v>
      </c>
      <c r="Y288" s="64">
        <f t="shared" si="147"/>
        <v>0</v>
      </c>
      <c r="Z288" s="64"/>
      <c r="AA288" s="64">
        <f t="shared" si="112"/>
        <v>0</v>
      </c>
      <c r="AB288" s="64"/>
      <c r="AC288" s="64"/>
      <c r="AD288" s="4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</row>
    <row r="289" spans="1:54" ht="12.75" hidden="1" customHeight="1" outlineLevel="1">
      <c r="A289" s="68"/>
      <c r="B289" s="49"/>
      <c r="C289" s="62"/>
      <c r="D289" s="63"/>
      <c r="E289" s="43">
        <f t="shared" si="184"/>
        <v>0</v>
      </c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4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</row>
    <row r="290" spans="1:54" ht="12.75" hidden="1" customHeight="1" outlineLevel="1">
      <c r="A290" s="68"/>
      <c r="B290" s="67"/>
      <c r="C290" s="62"/>
      <c r="D290" s="63"/>
      <c r="E290" s="43">
        <f t="shared" si="184"/>
        <v>0</v>
      </c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4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</row>
    <row r="291" spans="1:54" s="78" customFormat="1" ht="20.25" customHeight="1" collapsed="1">
      <c r="A291" s="85" t="s">
        <v>41</v>
      </c>
      <c r="B291" s="79" t="s">
        <v>355</v>
      </c>
      <c r="C291" s="77"/>
      <c r="D291" s="58"/>
      <c r="E291" s="43">
        <f t="shared" si="184"/>
        <v>0</v>
      </c>
      <c r="F291" s="59">
        <f t="shared" si="186"/>
        <v>0</v>
      </c>
      <c r="G291" s="59">
        <f t="shared" si="165"/>
        <v>0</v>
      </c>
      <c r="H291" s="59">
        <f>H292+H293+H294+H295</f>
        <v>0</v>
      </c>
      <c r="I291" s="59">
        <f t="shared" ref="I291:Y291" si="201">I292+I293+I294+I295</f>
        <v>0</v>
      </c>
      <c r="J291" s="59">
        <f t="shared" si="201"/>
        <v>0</v>
      </c>
      <c r="K291" s="59">
        <f t="shared" si="201"/>
        <v>0</v>
      </c>
      <c r="L291" s="59">
        <f>L292+L293+L294+L295</f>
        <v>0</v>
      </c>
      <c r="M291" s="59">
        <f t="shared" si="201"/>
        <v>0</v>
      </c>
      <c r="N291" s="59">
        <f t="shared" si="201"/>
        <v>0</v>
      </c>
      <c r="O291" s="59">
        <f t="shared" si="201"/>
        <v>0</v>
      </c>
      <c r="P291" s="59">
        <f t="shared" si="201"/>
        <v>0</v>
      </c>
      <c r="Q291" s="59">
        <f t="shared" si="201"/>
        <v>0</v>
      </c>
      <c r="R291" s="59">
        <f t="shared" si="201"/>
        <v>0</v>
      </c>
      <c r="S291" s="59">
        <f t="shared" si="201"/>
        <v>0</v>
      </c>
      <c r="T291" s="59">
        <f t="shared" si="201"/>
        <v>0</v>
      </c>
      <c r="U291" s="59">
        <f t="shared" si="201"/>
        <v>0</v>
      </c>
      <c r="V291" s="59">
        <f t="shared" si="201"/>
        <v>0</v>
      </c>
      <c r="W291" s="59">
        <f t="shared" si="201"/>
        <v>0</v>
      </c>
      <c r="X291" s="59">
        <f t="shared" si="201"/>
        <v>0</v>
      </c>
      <c r="Y291" s="59">
        <f t="shared" si="201"/>
        <v>0</v>
      </c>
      <c r="Z291" s="59"/>
      <c r="AA291" s="59">
        <f t="shared" si="112"/>
        <v>0</v>
      </c>
      <c r="AB291" s="59"/>
      <c r="AC291" s="59"/>
      <c r="AD291" s="44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</row>
    <row r="292" spans="1:54" s="78" customFormat="1" ht="20.25" customHeight="1" outlineLevel="1">
      <c r="A292" s="85"/>
      <c r="B292" s="79" t="s">
        <v>356</v>
      </c>
      <c r="C292" s="77" t="s">
        <v>306</v>
      </c>
      <c r="D292" s="58"/>
      <c r="E292" s="43">
        <f t="shared" si="184"/>
        <v>0</v>
      </c>
      <c r="F292" s="59">
        <f t="shared" si="186"/>
        <v>0</v>
      </c>
      <c r="G292" s="59">
        <f t="shared" si="165"/>
        <v>0</v>
      </c>
      <c r="H292" s="59">
        <f>IF($C292="864",$D292,)</f>
        <v>0</v>
      </c>
      <c r="I292" s="59">
        <f t="shared" si="188"/>
        <v>0</v>
      </c>
      <c r="J292" s="59">
        <f t="shared" si="189"/>
        <v>0</v>
      </c>
      <c r="K292" s="59">
        <f t="shared" si="190"/>
        <v>0</v>
      </c>
      <c r="L292" s="59">
        <f t="shared" si="191"/>
        <v>0</v>
      </c>
      <c r="M292" s="59">
        <f t="shared" si="192"/>
        <v>0</v>
      </c>
      <c r="N292" s="59">
        <f t="shared" si="193"/>
        <v>0</v>
      </c>
      <c r="O292" s="59">
        <f t="shared" si="194"/>
        <v>0</v>
      </c>
      <c r="P292" s="59">
        <f t="shared" si="195"/>
        <v>0</v>
      </c>
      <c r="Q292" s="59">
        <f t="shared" si="196"/>
        <v>0</v>
      </c>
      <c r="R292" s="59"/>
      <c r="S292" s="59"/>
      <c r="T292" s="59">
        <f t="shared" ref="T292:T295" si="202">Q292-R292-S292</f>
        <v>0</v>
      </c>
      <c r="U292" s="59">
        <f t="shared" si="200"/>
        <v>0</v>
      </c>
      <c r="V292" s="59">
        <f t="shared" si="197"/>
        <v>0</v>
      </c>
      <c r="W292" s="59">
        <f t="shared" si="198"/>
        <v>0</v>
      </c>
      <c r="X292" s="59">
        <f t="shared" si="199"/>
        <v>0</v>
      </c>
      <c r="Y292" s="59">
        <f t="shared" si="147"/>
        <v>0</v>
      </c>
      <c r="Z292" s="59"/>
      <c r="AA292" s="59"/>
      <c r="AB292" s="59"/>
      <c r="AC292" s="59"/>
      <c r="AD292" s="44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</row>
    <row r="293" spans="1:54" s="78" customFormat="1" ht="20.25" customHeight="1" outlineLevel="1">
      <c r="A293" s="85"/>
      <c r="B293" s="79" t="s">
        <v>357</v>
      </c>
      <c r="C293" s="77" t="s">
        <v>311</v>
      </c>
      <c r="D293" s="58"/>
      <c r="E293" s="43">
        <f t="shared" si="184"/>
        <v>0</v>
      </c>
      <c r="F293" s="59">
        <f t="shared" si="186"/>
        <v>0</v>
      </c>
      <c r="G293" s="59">
        <f t="shared" si="165"/>
        <v>0</v>
      </c>
      <c r="H293" s="59">
        <f t="shared" si="187"/>
        <v>0</v>
      </c>
      <c r="I293" s="59">
        <f t="shared" si="188"/>
        <v>0</v>
      </c>
      <c r="J293" s="59">
        <f t="shared" si="189"/>
        <v>0</v>
      </c>
      <c r="K293" s="59">
        <f t="shared" si="190"/>
        <v>0</v>
      </c>
      <c r="L293" s="59">
        <f t="shared" si="191"/>
        <v>0</v>
      </c>
      <c r="M293" s="59">
        <f t="shared" si="192"/>
        <v>0</v>
      </c>
      <c r="N293" s="59">
        <f t="shared" si="193"/>
        <v>0</v>
      </c>
      <c r="O293" s="59">
        <f t="shared" si="194"/>
        <v>0</v>
      </c>
      <c r="P293" s="59">
        <f t="shared" si="195"/>
        <v>0</v>
      </c>
      <c r="Q293" s="59">
        <f t="shared" si="196"/>
        <v>0</v>
      </c>
      <c r="R293" s="59"/>
      <c r="S293" s="59"/>
      <c r="T293" s="59">
        <f t="shared" si="202"/>
        <v>0</v>
      </c>
      <c r="U293" s="59">
        <f t="shared" si="200"/>
        <v>0</v>
      </c>
      <c r="V293" s="59">
        <f t="shared" si="197"/>
        <v>0</v>
      </c>
      <c r="W293" s="59">
        <f t="shared" si="198"/>
        <v>0</v>
      </c>
      <c r="X293" s="59">
        <f t="shared" si="199"/>
        <v>0</v>
      </c>
      <c r="Y293" s="59">
        <f t="shared" si="147"/>
        <v>0</v>
      </c>
      <c r="Z293" s="59"/>
      <c r="AA293" s="59"/>
      <c r="AB293" s="59"/>
      <c r="AC293" s="59"/>
      <c r="AD293" s="44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</row>
    <row r="294" spans="1:54" s="78" customFormat="1" ht="20.25" customHeight="1" outlineLevel="1">
      <c r="A294" s="85"/>
      <c r="B294" s="86" t="s">
        <v>358</v>
      </c>
      <c r="C294" s="77" t="s">
        <v>307</v>
      </c>
      <c r="D294" s="58"/>
      <c r="E294" s="43">
        <f t="shared" si="184"/>
        <v>0</v>
      </c>
      <c r="F294" s="59">
        <f t="shared" si="186"/>
        <v>0</v>
      </c>
      <c r="G294" s="59">
        <f t="shared" si="165"/>
        <v>0</v>
      </c>
      <c r="H294" s="59">
        <f t="shared" si="187"/>
        <v>0</v>
      </c>
      <c r="I294" s="59">
        <f t="shared" si="188"/>
        <v>0</v>
      </c>
      <c r="J294" s="59">
        <f t="shared" si="189"/>
        <v>0</v>
      </c>
      <c r="K294" s="59">
        <f t="shared" si="190"/>
        <v>0</v>
      </c>
      <c r="L294" s="59">
        <f t="shared" si="191"/>
        <v>0</v>
      </c>
      <c r="M294" s="59">
        <f t="shared" si="192"/>
        <v>0</v>
      </c>
      <c r="N294" s="59">
        <f t="shared" si="193"/>
        <v>0</v>
      </c>
      <c r="O294" s="59">
        <f t="shared" si="194"/>
        <v>0</v>
      </c>
      <c r="P294" s="59">
        <f t="shared" si="195"/>
        <v>0</v>
      </c>
      <c r="Q294" s="59">
        <f t="shared" si="196"/>
        <v>0</v>
      </c>
      <c r="R294" s="59"/>
      <c r="S294" s="59"/>
      <c r="T294" s="59">
        <f t="shared" si="202"/>
        <v>0</v>
      </c>
      <c r="U294" s="59">
        <f t="shared" si="200"/>
        <v>0</v>
      </c>
      <c r="V294" s="59">
        <f t="shared" si="197"/>
        <v>0</v>
      </c>
      <c r="W294" s="59">
        <f t="shared" si="198"/>
        <v>0</v>
      </c>
      <c r="X294" s="59">
        <f t="shared" si="199"/>
        <v>0</v>
      </c>
      <c r="Y294" s="59">
        <f t="shared" si="147"/>
        <v>0</v>
      </c>
      <c r="Z294" s="59"/>
      <c r="AA294" s="59"/>
      <c r="AB294" s="59"/>
      <c r="AC294" s="59"/>
      <c r="AD294" s="44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</row>
    <row r="295" spans="1:54" s="78" customFormat="1" ht="20.25" customHeight="1" outlineLevel="1">
      <c r="A295" s="85"/>
      <c r="B295" s="86" t="s">
        <v>359</v>
      </c>
      <c r="C295" s="77" t="s">
        <v>315</v>
      </c>
      <c r="D295" s="58">
        <f>D291-D292-D293-D294</f>
        <v>0</v>
      </c>
      <c r="E295" s="43">
        <f t="shared" si="184"/>
        <v>0</v>
      </c>
      <c r="F295" s="59">
        <f t="shared" si="186"/>
        <v>0</v>
      </c>
      <c r="G295" s="59">
        <f t="shared" si="165"/>
        <v>0</v>
      </c>
      <c r="H295" s="59">
        <f t="shared" si="187"/>
        <v>0</v>
      </c>
      <c r="I295" s="59">
        <f t="shared" si="188"/>
        <v>0</v>
      </c>
      <c r="J295" s="59">
        <f t="shared" si="189"/>
        <v>0</v>
      </c>
      <c r="K295" s="59">
        <f t="shared" si="190"/>
        <v>0</v>
      </c>
      <c r="L295" s="59">
        <f t="shared" si="191"/>
        <v>0</v>
      </c>
      <c r="M295" s="59">
        <f t="shared" si="192"/>
        <v>0</v>
      </c>
      <c r="N295" s="59">
        <f t="shared" si="193"/>
        <v>0</v>
      </c>
      <c r="O295" s="59">
        <f t="shared" si="194"/>
        <v>0</v>
      </c>
      <c r="P295" s="59">
        <f t="shared" si="195"/>
        <v>0</v>
      </c>
      <c r="Q295" s="59">
        <f t="shared" si="196"/>
        <v>0</v>
      </c>
      <c r="R295" s="59"/>
      <c r="S295" s="59"/>
      <c r="T295" s="59">
        <f t="shared" si="202"/>
        <v>0</v>
      </c>
      <c r="U295" s="59">
        <f t="shared" si="200"/>
        <v>0</v>
      </c>
      <c r="V295" s="59">
        <f t="shared" si="197"/>
        <v>0</v>
      </c>
      <c r="W295" s="59">
        <f t="shared" si="198"/>
        <v>0</v>
      </c>
      <c r="X295" s="59">
        <f t="shared" si="199"/>
        <v>0</v>
      </c>
      <c r="Y295" s="59">
        <f t="shared" si="147"/>
        <v>0</v>
      </c>
      <c r="Z295" s="59"/>
      <c r="AA295" s="59"/>
      <c r="AB295" s="59"/>
      <c r="AC295" s="59"/>
      <c r="AD295" s="44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</row>
    <row r="296" spans="1:54" s="78" customFormat="1" ht="12.75" customHeight="1" outlineLevel="1">
      <c r="A296" s="76"/>
      <c r="B296" s="79"/>
      <c r="C296" s="77"/>
      <c r="D296" s="58"/>
      <c r="E296" s="43">
        <f t="shared" si="184"/>
        <v>0</v>
      </c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44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</row>
    <row r="297" spans="1:54" s="78" customFormat="1">
      <c r="A297" s="76" t="s">
        <v>360</v>
      </c>
      <c r="B297" s="79" t="s">
        <v>361</v>
      </c>
      <c r="C297" s="77"/>
      <c r="D297" s="58"/>
      <c r="E297" s="43">
        <f t="shared" si="184"/>
        <v>0</v>
      </c>
      <c r="F297" s="59">
        <f t="shared" si="186"/>
        <v>0</v>
      </c>
      <c r="G297" s="59">
        <f t="shared" ref="G297" si="203">H297+I297+J297+K297+L297+M297+N297+O297+P297+Q297+U297+V297+W297+X297</f>
        <v>0</v>
      </c>
      <c r="H297" s="59">
        <f t="shared" si="187"/>
        <v>0</v>
      </c>
      <c r="I297" s="59">
        <f t="shared" si="188"/>
        <v>0</v>
      </c>
      <c r="J297" s="59">
        <f t="shared" si="189"/>
        <v>0</v>
      </c>
      <c r="K297" s="59">
        <f t="shared" si="190"/>
        <v>0</v>
      </c>
      <c r="L297" s="59">
        <f t="shared" si="191"/>
        <v>0</v>
      </c>
      <c r="M297" s="59">
        <f t="shared" si="192"/>
        <v>0</v>
      </c>
      <c r="N297" s="59">
        <f t="shared" si="193"/>
        <v>0</v>
      </c>
      <c r="O297" s="59">
        <f t="shared" si="194"/>
        <v>0</v>
      </c>
      <c r="P297" s="59">
        <f t="shared" si="195"/>
        <v>0</v>
      </c>
      <c r="Q297" s="59">
        <f t="shared" si="196"/>
        <v>0</v>
      </c>
      <c r="R297" s="59"/>
      <c r="S297" s="59"/>
      <c r="T297" s="59">
        <f t="shared" si="129"/>
        <v>0</v>
      </c>
      <c r="U297" s="59">
        <f t="shared" si="200"/>
        <v>0</v>
      </c>
      <c r="V297" s="59">
        <f t="shared" si="197"/>
        <v>0</v>
      </c>
      <c r="W297" s="59">
        <f t="shared" si="198"/>
        <v>0</v>
      </c>
      <c r="X297" s="59">
        <f t="shared" si="199"/>
        <v>0</v>
      </c>
      <c r="Y297" s="59"/>
      <c r="Z297" s="59"/>
      <c r="AA297" s="59">
        <f t="shared" ref="AA297:AA309" si="204">AB297+AC297</f>
        <v>0</v>
      </c>
      <c r="AB297" s="59"/>
      <c r="AC297" s="59"/>
      <c r="AD297" s="44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</row>
    <row r="298" spans="1:54" s="78" customFormat="1">
      <c r="A298" s="76" t="s">
        <v>362</v>
      </c>
      <c r="B298" s="79" t="s">
        <v>363</v>
      </c>
      <c r="C298" s="77" t="s">
        <v>364</v>
      </c>
      <c r="D298" s="58"/>
      <c r="E298" s="43">
        <f t="shared" si="184"/>
        <v>0</v>
      </c>
      <c r="F298" s="59">
        <f t="shared" si="186"/>
        <v>0</v>
      </c>
      <c r="G298" s="59">
        <f t="shared" si="165"/>
        <v>0</v>
      </c>
      <c r="H298" s="59">
        <f t="shared" si="187"/>
        <v>0</v>
      </c>
      <c r="I298" s="59">
        <f t="shared" si="188"/>
        <v>0</v>
      </c>
      <c r="J298" s="59">
        <f t="shared" si="189"/>
        <v>0</v>
      </c>
      <c r="K298" s="59">
        <f t="shared" si="190"/>
        <v>0</v>
      </c>
      <c r="L298" s="59">
        <f t="shared" si="191"/>
        <v>0</v>
      </c>
      <c r="M298" s="59">
        <f t="shared" si="192"/>
        <v>0</v>
      </c>
      <c r="N298" s="59">
        <f t="shared" si="193"/>
        <v>0</v>
      </c>
      <c r="O298" s="59">
        <f t="shared" si="194"/>
        <v>0</v>
      </c>
      <c r="P298" s="59">
        <f t="shared" si="195"/>
        <v>0</v>
      </c>
      <c r="Q298" s="59">
        <f t="shared" si="196"/>
        <v>0</v>
      </c>
      <c r="R298" s="59"/>
      <c r="S298" s="59"/>
      <c r="T298" s="59">
        <f t="shared" si="129"/>
        <v>0</v>
      </c>
      <c r="U298" s="59">
        <f t="shared" si="200"/>
        <v>0</v>
      </c>
      <c r="V298" s="59">
        <f t="shared" si="197"/>
        <v>0</v>
      </c>
      <c r="W298" s="59">
        <f t="shared" si="198"/>
        <v>0</v>
      </c>
      <c r="X298" s="59">
        <f t="shared" si="199"/>
        <v>0</v>
      </c>
      <c r="Y298" s="59">
        <f t="shared" si="147"/>
        <v>0</v>
      </c>
      <c r="Z298" s="59"/>
      <c r="AA298" s="59">
        <f t="shared" si="204"/>
        <v>0</v>
      </c>
      <c r="AB298" s="59"/>
      <c r="AC298" s="59"/>
      <c r="AD298" s="44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</row>
    <row r="299" spans="1:54" s="78" customFormat="1">
      <c r="A299" s="76" t="s">
        <v>365</v>
      </c>
      <c r="B299" s="79" t="s">
        <v>366</v>
      </c>
      <c r="C299" s="77" t="s">
        <v>367</v>
      </c>
      <c r="D299" s="58"/>
      <c r="E299" s="43">
        <f t="shared" si="184"/>
        <v>0</v>
      </c>
      <c r="F299" s="59">
        <f t="shared" si="186"/>
        <v>0</v>
      </c>
      <c r="G299" s="59">
        <f t="shared" si="165"/>
        <v>0</v>
      </c>
      <c r="H299" s="59">
        <f t="shared" si="187"/>
        <v>0</v>
      </c>
      <c r="I299" s="59">
        <f t="shared" si="188"/>
        <v>0</v>
      </c>
      <c r="J299" s="59">
        <f t="shared" si="189"/>
        <v>0</v>
      </c>
      <c r="K299" s="59">
        <f t="shared" si="190"/>
        <v>0</v>
      </c>
      <c r="L299" s="59">
        <f t="shared" si="191"/>
        <v>0</v>
      </c>
      <c r="M299" s="59">
        <f t="shared" si="192"/>
        <v>0</v>
      </c>
      <c r="N299" s="59">
        <f t="shared" si="193"/>
        <v>0</v>
      </c>
      <c r="O299" s="59">
        <f t="shared" si="194"/>
        <v>0</v>
      </c>
      <c r="P299" s="59">
        <f t="shared" si="195"/>
        <v>0</v>
      </c>
      <c r="Q299" s="59">
        <f t="shared" si="196"/>
        <v>0</v>
      </c>
      <c r="R299" s="59"/>
      <c r="S299" s="59"/>
      <c r="T299" s="59">
        <f t="shared" si="129"/>
        <v>0</v>
      </c>
      <c r="U299" s="59">
        <f t="shared" si="200"/>
        <v>0</v>
      </c>
      <c r="V299" s="59">
        <f t="shared" si="197"/>
        <v>0</v>
      </c>
      <c r="W299" s="59">
        <f t="shared" si="198"/>
        <v>0</v>
      </c>
      <c r="X299" s="59">
        <f t="shared" si="199"/>
        <v>0</v>
      </c>
      <c r="Y299" s="59">
        <f t="shared" si="147"/>
        <v>0</v>
      </c>
      <c r="Z299" s="59"/>
      <c r="AA299" s="59">
        <f t="shared" si="204"/>
        <v>0</v>
      </c>
      <c r="AB299" s="59"/>
      <c r="AC299" s="59"/>
      <c r="AD299" s="44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</row>
    <row r="300" spans="1:54" s="78" customFormat="1" ht="25.5">
      <c r="A300" s="76" t="s">
        <v>368</v>
      </c>
      <c r="B300" s="79" t="s">
        <v>369</v>
      </c>
      <c r="C300" s="77" t="s">
        <v>370</v>
      </c>
      <c r="D300" s="58"/>
      <c r="E300" s="43">
        <f t="shared" si="184"/>
        <v>0</v>
      </c>
      <c r="F300" s="59">
        <f t="shared" si="186"/>
        <v>0</v>
      </c>
      <c r="G300" s="59">
        <f>H300+I300+J300+K300+L300+M300+N300+O300+P300+Q300+U300+V300+W300+X300</f>
        <v>0</v>
      </c>
      <c r="H300" s="59">
        <f t="shared" si="187"/>
        <v>0</v>
      </c>
      <c r="I300" s="59">
        <f t="shared" si="188"/>
        <v>0</v>
      </c>
      <c r="J300" s="59">
        <f t="shared" si="189"/>
        <v>0</v>
      </c>
      <c r="K300" s="59">
        <f t="shared" si="190"/>
        <v>0</v>
      </c>
      <c r="L300" s="59">
        <f t="shared" si="191"/>
        <v>0</v>
      </c>
      <c r="M300" s="59">
        <f t="shared" si="192"/>
        <v>0</v>
      </c>
      <c r="N300" s="59">
        <f t="shared" si="193"/>
        <v>0</v>
      </c>
      <c r="O300" s="59">
        <f t="shared" si="194"/>
        <v>0</v>
      </c>
      <c r="P300" s="59">
        <f t="shared" si="195"/>
        <v>0</v>
      </c>
      <c r="Q300" s="59">
        <f t="shared" si="196"/>
        <v>0</v>
      </c>
      <c r="R300" s="59"/>
      <c r="S300" s="59"/>
      <c r="T300" s="59">
        <f t="shared" si="129"/>
        <v>0</v>
      </c>
      <c r="U300" s="59">
        <f t="shared" si="200"/>
        <v>0</v>
      </c>
      <c r="V300" s="59">
        <f t="shared" si="197"/>
        <v>0</v>
      </c>
      <c r="W300" s="59">
        <f t="shared" si="198"/>
        <v>0</v>
      </c>
      <c r="X300" s="59">
        <f t="shared" si="199"/>
        <v>0</v>
      </c>
      <c r="Y300" s="59">
        <f>IF(OR($C300="932",$C300="934",$C300="949"),$D300,)</f>
        <v>0</v>
      </c>
      <c r="Z300" s="59"/>
      <c r="AA300" s="59">
        <f t="shared" si="204"/>
        <v>0</v>
      </c>
      <c r="AB300" s="59"/>
      <c r="AC300" s="59"/>
      <c r="AD300" s="44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</row>
    <row r="301" spans="1:54" ht="72.75" customHeight="1">
      <c r="A301" s="85" t="s">
        <v>19</v>
      </c>
      <c r="B301" s="87" t="s">
        <v>371</v>
      </c>
      <c r="C301" s="77"/>
      <c r="D301" s="58">
        <f>D302+D321+D322+D323</f>
        <v>0</v>
      </c>
      <c r="E301" s="43">
        <f t="shared" si="184"/>
        <v>0</v>
      </c>
      <c r="F301" s="59">
        <f t="shared" ref="F301:AC301" si="205">F302+F321+F322+F323</f>
        <v>0</v>
      </c>
      <c r="G301" s="59">
        <f t="shared" si="205"/>
        <v>0</v>
      </c>
      <c r="H301" s="59">
        <f t="shared" si="205"/>
        <v>0</v>
      </c>
      <c r="I301" s="59">
        <f t="shared" si="205"/>
        <v>0</v>
      </c>
      <c r="J301" s="59">
        <f t="shared" si="205"/>
        <v>0</v>
      </c>
      <c r="K301" s="59">
        <f t="shared" si="205"/>
        <v>0</v>
      </c>
      <c r="L301" s="59">
        <f t="shared" si="205"/>
        <v>0</v>
      </c>
      <c r="M301" s="59">
        <f t="shared" si="205"/>
        <v>0</v>
      </c>
      <c r="N301" s="59">
        <f t="shared" si="205"/>
        <v>0</v>
      </c>
      <c r="O301" s="59">
        <f t="shared" si="205"/>
        <v>0</v>
      </c>
      <c r="P301" s="59">
        <f t="shared" si="205"/>
        <v>0</v>
      </c>
      <c r="Q301" s="59">
        <f t="shared" si="205"/>
        <v>0</v>
      </c>
      <c r="R301" s="59">
        <f t="shared" si="205"/>
        <v>0</v>
      </c>
      <c r="S301" s="59">
        <f t="shared" si="205"/>
        <v>0</v>
      </c>
      <c r="T301" s="59">
        <f t="shared" si="205"/>
        <v>0</v>
      </c>
      <c r="U301" s="59">
        <f t="shared" si="205"/>
        <v>0</v>
      </c>
      <c r="V301" s="59">
        <f t="shared" si="205"/>
        <v>0</v>
      </c>
      <c r="W301" s="59">
        <f t="shared" si="205"/>
        <v>0</v>
      </c>
      <c r="X301" s="59">
        <f t="shared" si="205"/>
        <v>0</v>
      </c>
      <c r="Y301" s="59">
        <f t="shared" si="205"/>
        <v>0</v>
      </c>
      <c r="Z301" s="59">
        <f t="shared" si="205"/>
        <v>0</v>
      </c>
      <c r="AA301" s="59">
        <f t="shared" si="205"/>
        <v>0</v>
      </c>
      <c r="AB301" s="59">
        <f t="shared" si="205"/>
        <v>0</v>
      </c>
      <c r="AC301" s="59">
        <f t="shared" si="205"/>
        <v>0</v>
      </c>
      <c r="AD301" s="44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</row>
    <row r="302" spans="1:54" s="78" customFormat="1" ht="25.5">
      <c r="A302" s="88" t="s">
        <v>372</v>
      </c>
      <c r="B302" s="79" t="s">
        <v>373</v>
      </c>
      <c r="C302" s="77"/>
      <c r="D302" s="58"/>
      <c r="E302" s="43">
        <f t="shared" si="184"/>
        <v>0</v>
      </c>
      <c r="F302" s="44">
        <f t="shared" ref="F302:AC302" si="206">F303+F310</f>
        <v>0</v>
      </c>
      <c r="G302" s="44">
        <f t="shared" si="206"/>
        <v>0</v>
      </c>
      <c r="H302" s="44">
        <f t="shared" si="206"/>
        <v>0</v>
      </c>
      <c r="I302" s="44">
        <f t="shared" si="206"/>
        <v>0</v>
      </c>
      <c r="J302" s="44">
        <f t="shared" si="206"/>
        <v>0</v>
      </c>
      <c r="K302" s="44">
        <f t="shared" si="206"/>
        <v>0</v>
      </c>
      <c r="L302" s="44">
        <f t="shared" si="206"/>
        <v>0</v>
      </c>
      <c r="M302" s="44">
        <f t="shared" si="206"/>
        <v>0</v>
      </c>
      <c r="N302" s="44">
        <f t="shared" si="206"/>
        <v>0</v>
      </c>
      <c r="O302" s="44">
        <f t="shared" si="206"/>
        <v>0</v>
      </c>
      <c r="P302" s="44">
        <f t="shared" si="206"/>
        <v>0</v>
      </c>
      <c r="Q302" s="44">
        <f t="shared" si="206"/>
        <v>0</v>
      </c>
      <c r="R302" s="44">
        <f t="shared" si="206"/>
        <v>0</v>
      </c>
      <c r="S302" s="44">
        <f t="shared" si="206"/>
        <v>0</v>
      </c>
      <c r="T302" s="44">
        <f t="shared" si="206"/>
        <v>0</v>
      </c>
      <c r="U302" s="44">
        <f t="shared" si="206"/>
        <v>0</v>
      </c>
      <c r="V302" s="44">
        <f t="shared" si="206"/>
        <v>0</v>
      </c>
      <c r="W302" s="44">
        <f t="shared" si="206"/>
        <v>0</v>
      </c>
      <c r="X302" s="44">
        <f t="shared" si="206"/>
        <v>0</v>
      </c>
      <c r="Y302" s="44">
        <f t="shared" si="206"/>
        <v>0</v>
      </c>
      <c r="Z302" s="44">
        <f t="shared" si="206"/>
        <v>0</v>
      </c>
      <c r="AA302" s="44">
        <f t="shared" si="206"/>
        <v>0</v>
      </c>
      <c r="AB302" s="44">
        <f t="shared" si="206"/>
        <v>0</v>
      </c>
      <c r="AC302" s="44">
        <f t="shared" si="206"/>
        <v>0</v>
      </c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</row>
    <row r="303" spans="1:54" s="16" customFormat="1" ht="15">
      <c r="A303" s="45" t="s">
        <v>20</v>
      </c>
      <c r="B303" s="46" t="s">
        <v>374</v>
      </c>
      <c r="C303" s="47"/>
      <c r="D303" s="47"/>
      <c r="E303" s="43">
        <f t="shared" si="184"/>
        <v>0</v>
      </c>
      <c r="F303" s="52">
        <f>SUBTOTAL(9,F304:F309)</f>
        <v>0</v>
      </c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>
        <f t="shared" si="204"/>
        <v>0</v>
      </c>
      <c r="AB303" s="52">
        <f>SUBTOTAL(9,AB304:AB309)</f>
        <v>0</v>
      </c>
      <c r="AC303" s="52"/>
      <c r="AD303" s="44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</row>
    <row r="304" spans="1:54" s="16" customFormat="1" ht="15">
      <c r="A304" s="89">
        <v>1</v>
      </c>
      <c r="B304" s="90" t="s">
        <v>375</v>
      </c>
      <c r="C304" s="50"/>
      <c r="D304" s="50"/>
      <c r="E304" s="43">
        <f t="shared" si="184"/>
        <v>0</v>
      </c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>
        <f t="shared" si="204"/>
        <v>0</v>
      </c>
      <c r="AB304" s="51"/>
      <c r="AC304" s="51"/>
      <c r="AD304" s="44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</row>
    <row r="305" spans="1:54" s="16" customFormat="1" ht="15">
      <c r="A305" s="89">
        <v>2</v>
      </c>
      <c r="B305" s="90" t="s">
        <v>376</v>
      </c>
      <c r="C305" s="50"/>
      <c r="D305" s="50"/>
      <c r="E305" s="43">
        <f t="shared" si="184"/>
        <v>0</v>
      </c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>
        <f t="shared" si="204"/>
        <v>0</v>
      </c>
      <c r="AB305" s="51"/>
      <c r="AC305" s="51"/>
      <c r="AD305" s="44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</row>
    <row r="306" spans="1:54" s="16" customFormat="1" ht="15">
      <c r="A306" s="89">
        <v>3</v>
      </c>
      <c r="B306" s="90" t="s">
        <v>377</v>
      </c>
      <c r="C306" s="50"/>
      <c r="D306" s="50"/>
      <c r="E306" s="43">
        <f t="shared" si="184"/>
        <v>0</v>
      </c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>
        <f t="shared" si="204"/>
        <v>0</v>
      </c>
      <c r="AB306" s="51"/>
      <c r="AC306" s="51"/>
      <c r="AD306" s="44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</row>
    <row r="307" spans="1:54" s="16" customFormat="1" ht="15">
      <c r="A307" s="89">
        <v>4</v>
      </c>
      <c r="B307" s="90" t="s">
        <v>378</v>
      </c>
      <c r="C307" s="50"/>
      <c r="D307" s="50"/>
      <c r="E307" s="43">
        <f t="shared" si="184"/>
        <v>0</v>
      </c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>
        <f t="shared" si="204"/>
        <v>0</v>
      </c>
      <c r="AB307" s="51"/>
      <c r="AC307" s="51"/>
      <c r="AD307" s="44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</row>
    <row r="308" spans="1:54" s="16" customFormat="1" ht="16.5" customHeight="1">
      <c r="A308" s="89">
        <v>5</v>
      </c>
      <c r="B308" s="91" t="s">
        <v>379</v>
      </c>
      <c r="C308" s="50"/>
      <c r="D308" s="92"/>
      <c r="E308" s="43">
        <f t="shared" si="184"/>
        <v>0</v>
      </c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>
        <f t="shared" si="204"/>
        <v>0</v>
      </c>
      <c r="AB308" s="51"/>
      <c r="AC308" s="51"/>
      <c r="AD308" s="44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</row>
    <row r="309" spans="1:54" s="16" customFormat="1" ht="15">
      <c r="A309" s="89">
        <v>7</v>
      </c>
      <c r="B309" s="90" t="s">
        <v>380</v>
      </c>
      <c r="C309" s="50"/>
      <c r="D309" s="50"/>
      <c r="E309" s="43">
        <f t="shared" si="184"/>
        <v>0</v>
      </c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>
        <f t="shared" si="204"/>
        <v>0</v>
      </c>
      <c r="AB309" s="51"/>
      <c r="AC309" s="51"/>
      <c r="AD309" s="44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</row>
    <row r="310" spans="1:54" s="54" customFormat="1" ht="15" customHeight="1">
      <c r="A310" s="45" t="s">
        <v>22</v>
      </c>
      <c r="B310" s="93" t="s">
        <v>27</v>
      </c>
      <c r="C310" s="47"/>
      <c r="D310" s="94"/>
      <c r="E310" s="43">
        <f t="shared" si="184"/>
        <v>0</v>
      </c>
      <c r="F310" s="44">
        <f t="shared" ref="F310:AC310" si="207">SUM(F311:F320)</f>
        <v>0</v>
      </c>
      <c r="G310" s="44">
        <f t="shared" si="207"/>
        <v>0</v>
      </c>
      <c r="H310" s="44">
        <f t="shared" si="207"/>
        <v>0</v>
      </c>
      <c r="I310" s="44">
        <f t="shared" si="207"/>
        <v>0</v>
      </c>
      <c r="J310" s="44">
        <f t="shared" si="207"/>
        <v>0</v>
      </c>
      <c r="K310" s="44">
        <f t="shared" si="207"/>
        <v>0</v>
      </c>
      <c r="L310" s="44">
        <f t="shared" si="207"/>
        <v>0</v>
      </c>
      <c r="M310" s="44">
        <f t="shared" si="207"/>
        <v>0</v>
      </c>
      <c r="N310" s="44">
        <f t="shared" si="207"/>
        <v>0</v>
      </c>
      <c r="O310" s="44">
        <f t="shared" si="207"/>
        <v>0</v>
      </c>
      <c r="P310" s="44">
        <f t="shared" si="207"/>
        <v>0</v>
      </c>
      <c r="Q310" s="44">
        <f t="shared" si="207"/>
        <v>0</v>
      </c>
      <c r="R310" s="44">
        <f t="shared" si="207"/>
        <v>0</v>
      </c>
      <c r="S310" s="44">
        <f t="shared" si="207"/>
        <v>0</v>
      </c>
      <c r="T310" s="44">
        <f t="shared" si="207"/>
        <v>0</v>
      </c>
      <c r="U310" s="44">
        <f t="shared" si="207"/>
        <v>0</v>
      </c>
      <c r="V310" s="44">
        <f t="shared" si="207"/>
        <v>0</v>
      </c>
      <c r="W310" s="44">
        <f t="shared" si="207"/>
        <v>0</v>
      </c>
      <c r="X310" s="44">
        <f t="shared" si="207"/>
        <v>0</v>
      </c>
      <c r="Y310" s="44">
        <f t="shared" si="207"/>
        <v>0</v>
      </c>
      <c r="Z310" s="44">
        <f t="shared" si="207"/>
        <v>0</v>
      </c>
      <c r="AA310" s="44">
        <f t="shared" si="207"/>
        <v>0</v>
      </c>
      <c r="AB310" s="44">
        <f t="shared" si="207"/>
        <v>0</v>
      </c>
      <c r="AC310" s="44">
        <f t="shared" si="207"/>
        <v>0</v>
      </c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</row>
    <row r="311" spans="1:54" s="16" customFormat="1" ht="18" customHeight="1">
      <c r="A311" s="95">
        <v>1</v>
      </c>
      <c r="B311" s="96" t="s">
        <v>381</v>
      </c>
      <c r="C311" s="97"/>
      <c r="D311" s="97"/>
      <c r="E311" s="43">
        <f t="shared" si="184"/>
        <v>0</v>
      </c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>
        <f t="shared" ref="AA311:AA366" si="208">AB311+AC311</f>
        <v>0</v>
      </c>
      <c r="AB311" s="98"/>
      <c r="AC311" s="98"/>
      <c r="AD311" s="44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</row>
    <row r="312" spans="1:54" s="16" customFormat="1" ht="19.5" customHeight="1">
      <c r="A312" s="95">
        <v>2</v>
      </c>
      <c r="B312" s="96" t="s">
        <v>382</v>
      </c>
      <c r="C312" s="97"/>
      <c r="D312" s="97"/>
      <c r="E312" s="43">
        <f t="shared" si="184"/>
        <v>0</v>
      </c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>
        <f t="shared" si="208"/>
        <v>0</v>
      </c>
      <c r="AB312" s="98"/>
      <c r="AC312" s="98"/>
      <c r="AD312" s="44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</row>
    <row r="313" spans="1:54" s="16" customFormat="1" ht="19.5" customHeight="1">
      <c r="A313" s="95">
        <v>3</v>
      </c>
      <c r="B313" s="96" t="s">
        <v>383</v>
      </c>
      <c r="C313" s="97"/>
      <c r="D313" s="97"/>
      <c r="E313" s="43">
        <f t="shared" si="184"/>
        <v>0</v>
      </c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>
        <f t="shared" si="208"/>
        <v>0</v>
      </c>
      <c r="AB313" s="98"/>
      <c r="AC313" s="98"/>
      <c r="AD313" s="44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</row>
    <row r="314" spans="1:54" s="16" customFormat="1" ht="15">
      <c r="A314" s="95">
        <v>4</v>
      </c>
      <c r="B314" s="96" t="s">
        <v>384</v>
      </c>
      <c r="C314" s="97"/>
      <c r="D314" s="97"/>
      <c r="E314" s="43">
        <f t="shared" si="184"/>
        <v>0</v>
      </c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>
        <f t="shared" si="208"/>
        <v>0</v>
      </c>
      <c r="AB314" s="98"/>
      <c r="AC314" s="98"/>
      <c r="AD314" s="44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</row>
    <row r="315" spans="1:54" s="16" customFormat="1" ht="15">
      <c r="A315" s="95">
        <v>5</v>
      </c>
      <c r="B315" s="96" t="s">
        <v>385</v>
      </c>
      <c r="C315" s="97"/>
      <c r="D315" s="97"/>
      <c r="E315" s="43">
        <f t="shared" si="184"/>
        <v>0</v>
      </c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>
        <f t="shared" si="208"/>
        <v>0</v>
      </c>
      <c r="AB315" s="98"/>
      <c r="AC315" s="98"/>
      <c r="AD315" s="44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</row>
    <row r="316" spans="1:54" s="16" customFormat="1" ht="15">
      <c r="A316" s="95">
        <v>6</v>
      </c>
      <c r="B316" s="96" t="s">
        <v>386</v>
      </c>
      <c r="C316" s="97"/>
      <c r="D316" s="97"/>
      <c r="E316" s="43">
        <f t="shared" si="184"/>
        <v>0</v>
      </c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>
        <f t="shared" si="208"/>
        <v>0</v>
      </c>
      <c r="AB316" s="98"/>
      <c r="AC316" s="98"/>
      <c r="AD316" s="44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</row>
    <row r="317" spans="1:54" s="16" customFormat="1" ht="25.5">
      <c r="A317" s="95">
        <v>7</v>
      </c>
      <c r="B317" s="96" t="s">
        <v>325</v>
      </c>
      <c r="C317" s="97"/>
      <c r="D317" s="97"/>
      <c r="E317" s="43">
        <f t="shared" si="184"/>
        <v>0</v>
      </c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>
        <f t="shared" si="208"/>
        <v>0</v>
      </c>
      <c r="AB317" s="98"/>
      <c r="AC317" s="98"/>
      <c r="AD317" s="44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</row>
    <row r="318" spans="1:54" s="16" customFormat="1" ht="15">
      <c r="A318" s="95">
        <v>8</v>
      </c>
      <c r="B318" s="96" t="s">
        <v>387</v>
      </c>
      <c r="C318" s="97"/>
      <c r="D318" s="97"/>
      <c r="E318" s="43">
        <f t="shared" si="184"/>
        <v>0</v>
      </c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>
        <f t="shared" si="208"/>
        <v>0</v>
      </c>
      <c r="AB318" s="98"/>
      <c r="AC318" s="98"/>
      <c r="AD318" s="44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</row>
    <row r="319" spans="1:54" s="16" customFormat="1" ht="28.5" customHeight="1">
      <c r="A319" s="95">
        <v>9</v>
      </c>
      <c r="B319" s="96" t="s">
        <v>388</v>
      </c>
      <c r="C319" s="97"/>
      <c r="D319" s="97"/>
      <c r="E319" s="43">
        <f t="shared" si="184"/>
        <v>0</v>
      </c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>
        <f t="shared" si="208"/>
        <v>0</v>
      </c>
      <c r="AB319" s="98"/>
      <c r="AC319" s="98"/>
      <c r="AD319" s="44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</row>
    <row r="320" spans="1:54" s="16" customFormat="1" ht="15">
      <c r="A320" s="95">
        <v>10</v>
      </c>
      <c r="B320" s="96" t="s">
        <v>127</v>
      </c>
      <c r="C320" s="97"/>
      <c r="D320" s="97"/>
      <c r="E320" s="43">
        <f t="shared" si="184"/>
        <v>0</v>
      </c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>
        <f t="shared" si="208"/>
        <v>0</v>
      </c>
      <c r="AB320" s="98"/>
      <c r="AC320" s="98"/>
      <c r="AD320" s="99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</row>
    <row r="321" spans="1:54" s="78" customFormat="1" ht="33" customHeight="1" collapsed="1">
      <c r="A321" s="88" t="s">
        <v>389</v>
      </c>
      <c r="B321" s="101" t="s">
        <v>390</v>
      </c>
      <c r="C321" s="77"/>
      <c r="D321" s="58"/>
      <c r="E321" s="102">
        <f t="shared" si="184"/>
        <v>0</v>
      </c>
      <c r="F321" s="59"/>
      <c r="G321" s="59">
        <f t="shared" ref="G321:G366" si="209">H321+I321+J321+K321+L321+M321+N321+O321+P321+Q321+U321+V321+W321+X321</f>
        <v>0</v>
      </c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>
        <f t="shared" ref="T321:T366" si="210">Q321-R321-S321</f>
        <v>0</v>
      </c>
      <c r="U321" s="59"/>
      <c r="V321" s="59"/>
      <c r="W321" s="59"/>
      <c r="X321" s="59"/>
      <c r="Y321" s="59">
        <f>IF(OR($C321="932",$C321="934",$C321="949"),$D321,)</f>
        <v>0</v>
      </c>
      <c r="Z321" s="59"/>
      <c r="AA321" s="59">
        <f t="shared" si="208"/>
        <v>0</v>
      </c>
      <c r="AB321" s="59"/>
      <c r="AC321" s="59"/>
      <c r="AD321" s="102">
        <f t="shared" ref="AD321:AD333" si="211">AE321+AF321+AX321+AY321+AZ321</f>
        <v>0</v>
      </c>
      <c r="AE321" s="103"/>
      <c r="AF321" s="103">
        <f t="shared" ref="AF321" si="212">AG321+AH321+AI321+AJ321+AK321+AL321+AM321+AN321+AO321+AP321+AT321+AU321+AV321+AW321</f>
        <v>0</v>
      </c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>
        <f t="shared" ref="AS321" si="213">AP321-AQ321-AR321</f>
        <v>0</v>
      </c>
      <c r="AT321" s="103"/>
      <c r="AU321" s="103"/>
      <c r="AV321" s="103"/>
      <c r="AW321" s="103"/>
      <c r="AX321" s="103">
        <f>IF(OR($C321="932",$C321="934",$C321="949"),$D321,)</f>
        <v>0</v>
      </c>
      <c r="AY321" s="103"/>
      <c r="AZ321" s="103">
        <f t="shared" ref="AZ321" si="214">BA321+BB321</f>
        <v>0</v>
      </c>
      <c r="BA321" s="103"/>
      <c r="BB321" s="103"/>
    </row>
    <row r="322" spans="1:54" s="78" customFormat="1" ht="12.75" customHeight="1" outlineLevel="1">
      <c r="A322" s="88"/>
      <c r="B322" s="79"/>
      <c r="C322" s="77"/>
      <c r="D322" s="58"/>
      <c r="E322" s="38">
        <f t="shared" si="184"/>
        <v>0</v>
      </c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38">
        <f t="shared" si="211"/>
        <v>0</v>
      </c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</row>
    <row r="323" spans="1:54" s="78" customFormat="1" ht="12.75" customHeight="1">
      <c r="A323" s="88" t="s">
        <v>391</v>
      </c>
      <c r="B323" s="79" t="s">
        <v>392</v>
      </c>
      <c r="C323" s="77"/>
      <c r="D323" s="58"/>
      <c r="E323" s="38">
        <f t="shared" si="184"/>
        <v>0</v>
      </c>
      <c r="F323" s="44">
        <f t="shared" ref="F323:AC323" si="215">F324+F325</f>
        <v>0</v>
      </c>
      <c r="G323" s="44">
        <f t="shared" si="215"/>
        <v>0</v>
      </c>
      <c r="H323" s="44">
        <f t="shared" si="215"/>
        <v>0</v>
      </c>
      <c r="I323" s="44">
        <f t="shared" si="215"/>
        <v>0</v>
      </c>
      <c r="J323" s="44">
        <f t="shared" si="215"/>
        <v>0</v>
      </c>
      <c r="K323" s="44">
        <f t="shared" si="215"/>
        <v>0</v>
      </c>
      <c r="L323" s="44">
        <f t="shared" si="215"/>
        <v>0</v>
      </c>
      <c r="M323" s="44">
        <f t="shared" si="215"/>
        <v>0</v>
      </c>
      <c r="N323" s="44">
        <f t="shared" si="215"/>
        <v>0</v>
      </c>
      <c r="O323" s="44">
        <f t="shared" si="215"/>
        <v>0</v>
      </c>
      <c r="P323" s="44">
        <f t="shared" si="215"/>
        <v>0</v>
      </c>
      <c r="Q323" s="44">
        <f t="shared" si="215"/>
        <v>0</v>
      </c>
      <c r="R323" s="44">
        <f t="shared" si="215"/>
        <v>0</v>
      </c>
      <c r="S323" s="44">
        <f t="shared" si="215"/>
        <v>0</v>
      </c>
      <c r="T323" s="44">
        <f t="shared" si="215"/>
        <v>0</v>
      </c>
      <c r="U323" s="44">
        <f t="shared" si="215"/>
        <v>0</v>
      </c>
      <c r="V323" s="44">
        <f t="shared" si="215"/>
        <v>0</v>
      </c>
      <c r="W323" s="44">
        <f t="shared" si="215"/>
        <v>0</v>
      </c>
      <c r="X323" s="44">
        <f t="shared" si="215"/>
        <v>0</v>
      </c>
      <c r="Y323" s="44">
        <f t="shared" si="215"/>
        <v>0</v>
      </c>
      <c r="Z323" s="44">
        <f t="shared" si="215"/>
        <v>0</v>
      </c>
      <c r="AA323" s="44">
        <f t="shared" si="215"/>
        <v>0</v>
      </c>
      <c r="AB323" s="44">
        <f t="shared" si="215"/>
        <v>0</v>
      </c>
      <c r="AC323" s="44">
        <f t="shared" si="215"/>
        <v>0</v>
      </c>
      <c r="AD323" s="38">
        <f t="shared" si="211"/>
        <v>0</v>
      </c>
      <c r="AE323" s="44">
        <f t="shared" ref="AE323:BB323" si="216">AE324+AE325</f>
        <v>0</v>
      </c>
      <c r="AF323" s="44">
        <f t="shared" si="216"/>
        <v>0</v>
      </c>
      <c r="AG323" s="44">
        <f t="shared" si="216"/>
        <v>0</v>
      </c>
      <c r="AH323" s="44">
        <f t="shared" si="216"/>
        <v>0</v>
      </c>
      <c r="AI323" s="44">
        <f t="shared" si="216"/>
        <v>0</v>
      </c>
      <c r="AJ323" s="44">
        <f t="shared" si="216"/>
        <v>0</v>
      </c>
      <c r="AK323" s="44">
        <f t="shared" si="216"/>
        <v>0</v>
      </c>
      <c r="AL323" s="44">
        <f t="shared" si="216"/>
        <v>0</v>
      </c>
      <c r="AM323" s="44">
        <f t="shared" si="216"/>
        <v>0</v>
      </c>
      <c r="AN323" s="44">
        <f t="shared" si="216"/>
        <v>0</v>
      </c>
      <c r="AO323" s="44">
        <f t="shared" si="216"/>
        <v>0</v>
      </c>
      <c r="AP323" s="44">
        <f t="shared" si="216"/>
        <v>0</v>
      </c>
      <c r="AQ323" s="44">
        <f t="shared" si="216"/>
        <v>0</v>
      </c>
      <c r="AR323" s="44">
        <f t="shared" si="216"/>
        <v>0</v>
      </c>
      <c r="AS323" s="44">
        <f t="shared" si="216"/>
        <v>0</v>
      </c>
      <c r="AT323" s="44">
        <f t="shared" si="216"/>
        <v>0</v>
      </c>
      <c r="AU323" s="44">
        <f t="shared" si="216"/>
        <v>0</v>
      </c>
      <c r="AV323" s="44">
        <f t="shared" si="216"/>
        <v>0</v>
      </c>
      <c r="AW323" s="44">
        <f t="shared" si="216"/>
        <v>0</v>
      </c>
      <c r="AX323" s="44">
        <f t="shared" si="216"/>
        <v>0</v>
      </c>
      <c r="AY323" s="44">
        <f t="shared" si="216"/>
        <v>0</v>
      </c>
      <c r="AZ323" s="44">
        <f t="shared" si="216"/>
        <v>0</v>
      </c>
      <c r="BA323" s="44">
        <f t="shared" si="216"/>
        <v>0</v>
      </c>
      <c r="BB323" s="44">
        <f t="shared" si="216"/>
        <v>0</v>
      </c>
    </row>
    <row r="324" spans="1:54" s="78" customFormat="1" ht="38.25" customHeight="1">
      <c r="A324" s="88" t="s">
        <v>20</v>
      </c>
      <c r="B324" s="79" t="s">
        <v>43</v>
      </c>
      <c r="C324" s="77"/>
      <c r="D324" s="58"/>
      <c r="E324" s="38">
        <f t="shared" si="184"/>
        <v>0</v>
      </c>
      <c r="F324" s="59"/>
      <c r="G324" s="59">
        <f t="shared" ref="G324:G362" si="217">H324+I324+J324+K324+L324+M324+N324+O324+P324+Q324+U324+V324+W324+X324</f>
        <v>0</v>
      </c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>
        <f t="shared" ref="AA324:AA362" si="218">AB324+AC324</f>
        <v>0</v>
      </c>
      <c r="AB324" s="59"/>
      <c r="AC324" s="59"/>
      <c r="AD324" s="38">
        <f t="shared" si="211"/>
        <v>0</v>
      </c>
      <c r="AE324" s="59"/>
      <c r="AF324" s="59">
        <f t="shared" ref="AF324:AF342" si="219">AG324+AH324+AI324+AJ324+AK324+AL324+AM324+AN324+AO324+AP324+AT324+AU324+AV324+AW324</f>
        <v>0</v>
      </c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>
        <f t="shared" ref="AZ324:AZ342" si="220">BA324+BB324</f>
        <v>0</v>
      </c>
      <c r="BA324" s="59"/>
      <c r="BB324" s="59"/>
    </row>
    <row r="325" spans="1:54" s="78" customFormat="1" ht="25.5" customHeight="1">
      <c r="A325" s="88" t="s">
        <v>22</v>
      </c>
      <c r="B325" s="79" t="s">
        <v>44</v>
      </c>
      <c r="C325" s="77"/>
      <c r="D325" s="58"/>
      <c r="E325" s="38">
        <f t="shared" si="184"/>
        <v>0</v>
      </c>
      <c r="F325" s="59"/>
      <c r="G325" s="59">
        <f t="shared" si="217"/>
        <v>0</v>
      </c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>
        <f t="shared" si="218"/>
        <v>0</v>
      </c>
      <c r="AB325" s="59"/>
      <c r="AC325" s="59"/>
      <c r="AD325" s="38">
        <f t="shared" si="211"/>
        <v>0</v>
      </c>
      <c r="AE325" s="59"/>
      <c r="AF325" s="59">
        <f t="shared" si="219"/>
        <v>0</v>
      </c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>
        <f t="shared" si="220"/>
        <v>0</v>
      </c>
      <c r="BA325" s="59"/>
      <c r="BB325" s="59"/>
    </row>
    <row r="326" spans="1:54" ht="12.75" customHeight="1">
      <c r="A326" s="104">
        <v>1</v>
      </c>
      <c r="B326" s="67" t="s">
        <v>393</v>
      </c>
      <c r="C326" s="62"/>
      <c r="D326" s="63"/>
      <c r="E326" s="38">
        <f t="shared" si="184"/>
        <v>0</v>
      </c>
      <c r="F326" s="64"/>
      <c r="G326" s="64">
        <f t="shared" si="217"/>
        <v>0</v>
      </c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>
        <f t="shared" si="218"/>
        <v>0</v>
      </c>
      <c r="AB326" s="64"/>
      <c r="AC326" s="64"/>
      <c r="AD326" s="38">
        <f t="shared" si="211"/>
        <v>0</v>
      </c>
      <c r="AE326" s="64"/>
      <c r="AF326" s="64">
        <f t="shared" si="219"/>
        <v>0</v>
      </c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>
        <f t="shared" si="220"/>
        <v>0</v>
      </c>
      <c r="BA326" s="64"/>
      <c r="BB326" s="64"/>
    </row>
    <row r="327" spans="1:54" ht="25.5" customHeight="1">
      <c r="A327" s="104">
        <v>2</v>
      </c>
      <c r="B327" s="67" t="s">
        <v>157</v>
      </c>
      <c r="C327" s="62"/>
      <c r="D327" s="63"/>
      <c r="E327" s="38">
        <f t="shared" si="184"/>
        <v>0</v>
      </c>
      <c r="F327" s="64"/>
      <c r="G327" s="64">
        <f t="shared" si="217"/>
        <v>0</v>
      </c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>
        <f t="shared" si="218"/>
        <v>0</v>
      </c>
      <c r="AB327" s="64"/>
      <c r="AC327" s="64"/>
      <c r="AD327" s="38">
        <f t="shared" si="211"/>
        <v>0</v>
      </c>
      <c r="AE327" s="64"/>
      <c r="AF327" s="64">
        <f t="shared" si="219"/>
        <v>0</v>
      </c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>
        <f t="shared" si="220"/>
        <v>0</v>
      </c>
      <c r="BA327" s="64"/>
      <c r="BB327" s="64"/>
    </row>
    <row r="328" spans="1:54" ht="15" customHeight="1">
      <c r="A328" s="104">
        <v>3</v>
      </c>
      <c r="B328" s="105" t="s">
        <v>394</v>
      </c>
      <c r="C328" s="62"/>
      <c r="D328" s="63"/>
      <c r="E328" s="38">
        <f t="shared" si="184"/>
        <v>0</v>
      </c>
      <c r="F328" s="64"/>
      <c r="G328" s="64">
        <f t="shared" si="217"/>
        <v>0</v>
      </c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>
        <f t="shared" si="218"/>
        <v>0</v>
      </c>
      <c r="AB328" s="64"/>
      <c r="AC328" s="64"/>
      <c r="AD328" s="38">
        <f t="shared" si="211"/>
        <v>0</v>
      </c>
      <c r="AE328" s="64"/>
      <c r="AF328" s="64">
        <f t="shared" si="219"/>
        <v>0</v>
      </c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>
        <f t="shared" si="220"/>
        <v>0</v>
      </c>
      <c r="BA328" s="64"/>
      <c r="BB328" s="64"/>
    </row>
    <row r="329" spans="1:54" ht="16.5" customHeight="1">
      <c r="A329" s="104">
        <v>4</v>
      </c>
      <c r="B329" s="67" t="s">
        <v>395</v>
      </c>
      <c r="C329" s="62"/>
      <c r="D329" s="63"/>
      <c r="E329" s="38">
        <f t="shared" si="184"/>
        <v>0</v>
      </c>
      <c r="F329" s="64"/>
      <c r="G329" s="64">
        <f t="shared" si="217"/>
        <v>0</v>
      </c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>
        <f t="shared" si="218"/>
        <v>0</v>
      </c>
      <c r="AB329" s="64"/>
      <c r="AC329" s="64"/>
      <c r="AD329" s="38">
        <f t="shared" si="211"/>
        <v>0</v>
      </c>
      <c r="AE329" s="64"/>
      <c r="AF329" s="64">
        <f t="shared" si="219"/>
        <v>0</v>
      </c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>
        <f t="shared" si="220"/>
        <v>0</v>
      </c>
      <c r="BA329" s="64"/>
      <c r="BB329" s="64"/>
    </row>
    <row r="330" spans="1:54" ht="38.25" customHeight="1">
      <c r="A330" s="104">
        <v>5</v>
      </c>
      <c r="B330" s="67" t="s">
        <v>145</v>
      </c>
      <c r="C330" s="62"/>
      <c r="D330" s="63"/>
      <c r="E330" s="38">
        <f t="shared" si="184"/>
        <v>0</v>
      </c>
      <c r="F330" s="64"/>
      <c r="G330" s="64">
        <f t="shared" si="217"/>
        <v>0</v>
      </c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>
        <f t="shared" si="218"/>
        <v>0</v>
      </c>
      <c r="AB330" s="64"/>
      <c r="AC330" s="64"/>
      <c r="AD330" s="38">
        <f t="shared" si="211"/>
        <v>0</v>
      </c>
      <c r="AE330" s="64"/>
      <c r="AF330" s="64">
        <f t="shared" si="219"/>
        <v>0</v>
      </c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>
        <f t="shared" si="220"/>
        <v>0</v>
      </c>
      <c r="BA330" s="64"/>
      <c r="BB330" s="64"/>
    </row>
    <row r="331" spans="1:54" ht="25.5" customHeight="1">
      <c r="A331" s="104">
        <v>6</v>
      </c>
      <c r="B331" s="67" t="s">
        <v>120</v>
      </c>
      <c r="C331" s="62"/>
      <c r="D331" s="63"/>
      <c r="E331" s="38">
        <f t="shared" si="184"/>
        <v>0</v>
      </c>
      <c r="F331" s="64"/>
      <c r="G331" s="64">
        <f t="shared" si="217"/>
        <v>0</v>
      </c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>
        <f t="shared" si="218"/>
        <v>0</v>
      </c>
      <c r="AB331" s="64"/>
      <c r="AC331" s="64"/>
      <c r="AD331" s="38">
        <f t="shared" si="211"/>
        <v>0</v>
      </c>
      <c r="AE331" s="64"/>
      <c r="AF331" s="64">
        <f t="shared" si="219"/>
        <v>0</v>
      </c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>
        <f t="shared" si="220"/>
        <v>0</v>
      </c>
      <c r="BA331" s="64"/>
      <c r="BB331" s="64"/>
    </row>
    <row r="332" spans="1:54" ht="12.75" customHeight="1">
      <c r="A332" s="104">
        <v>7</v>
      </c>
      <c r="B332" s="67" t="s">
        <v>182</v>
      </c>
      <c r="C332" s="62"/>
      <c r="D332" s="63"/>
      <c r="E332" s="38">
        <f t="shared" si="184"/>
        <v>0</v>
      </c>
      <c r="F332" s="64"/>
      <c r="G332" s="64">
        <f t="shared" si="217"/>
        <v>0</v>
      </c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>
        <f t="shared" si="218"/>
        <v>0</v>
      </c>
      <c r="AB332" s="64"/>
      <c r="AC332" s="64"/>
      <c r="AD332" s="38">
        <f t="shared" si="211"/>
        <v>0</v>
      </c>
      <c r="AE332" s="64"/>
      <c r="AF332" s="64">
        <f t="shared" si="219"/>
        <v>0</v>
      </c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>
        <f t="shared" si="220"/>
        <v>0</v>
      </c>
      <c r="BA332" s="64"/>
      <c r="BB332" s="64"/>
    </row>
    <row r="333" spans="1:54" ht="25.5" customHeight="1">
      <c r="A333" s="104">
        <v>8</v>
      </c>
      <c r="B333" s="67" t="s">
        <v>386</v>
      </c>
      <c r="C333" s="62"/>
      <c r="D333" s="63"/>
      <c r="E333" s="38">
        <f t="shared" si="184"/>
        <v>0</v>
      </c>
      <c r="F333" s="64"/>
      <c r="G333" s="64">
        <f t="shared" si="217"/>
        <v>0</v>
      </c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>
        <f t="shared" si="218"/>
        <v>0</v>
      </c>
      <c r="AB333" s="64"/>
      <c r="AC333" s="64"/>
      <c r="AD333" s="38">
        <f t="shared" si="211"/>
        <v>0</v>
      </c>
      <c r="AE333" s="64"/>
      <c r="AF333" s="64">
        <f t="shared" si="219"/>
        <v>0</v>
      </c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>
        <f t="shared" si="220"/>
        <v>0</v>
      </c>
      <c r="BA333" s="64"/>
      <c r="BB333" s="64"/>
    </row>
    <row r="334" spans="1:54" ht="38.25" customHeight="1">
      <c r="A334" s="104">
        <v>9</v>
      </c>
      <c r="B334" s="67" t="s">
        <v>127</v>
      </c>
      <c r="C334" s="62"/>
      <c r="D334" s="63"/>
      <c r="E334" s="38">
        <f t="shared" ref="E334:E366" si="221">F334+G334+Y334+Z334+AA334</f>
        <v>0</v>
      </c>
      <c r="F334" s="64"/>
      <c r="G334" s="64">
        <f t="shared" si="217"/>
        <v>0</v>
      </c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>
        <f t="shared" si="218"/>
        <v>0</v>
      </c>
      <c r="AB334" s="64"/>
      <c r="AC334" s="64"/>
      <c r="AD334" s="38">
        <f t="shared" ref="AD334:AD366" si="222">AE334+AF334+AX334+AY334+AZ334</f>
        <v>0</v>
      </c>
      <c r="AE334" s="64"/>
      <c r="AF334" s="64">
        <f t="shared" si="219"/>
        <v>0</v>
      </c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>
        <f t="shared" si="220"/>
        <v>0</v>
      </c>
      <c r="BA334" s="64"/>
      <c r="BB334" s="64"/>
    </row>
    <row r="335" spans="1:54" ht="25.5" customHeight="1">
      <c r="A335" s="104">
        <v>10</v>
      </c>
      <c r="B335" s="106" t="s">
        <v>396</v>
      </c>
      <c r="C335" s="62"/>
      <c r="D335" s="63"/>
      <c r="E335" s="38">
        <f t="shared" si="221"/>
        <v>0</v>
      </c>
      <c r="F335" s="64"/>
      <c r="G335" s="64">
        <f t="shared" si="217"/>
        <v>0</v>
      </c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>
        <f t="shared" si="218"/>
        <v>0</v>
      </c>
      <c r="AB335" s="64"/>
      <c r="AC335" s="64"/>
      <c r="AD335" s="38">
        <f t="shared" si="222"/>
        <v>0</v>
      </c>
      <c r="AE335" s="64"/>
      <c r="AF335" s="64">
        <f t="shared" si="219"/>
        <v>0</v>
      </c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>
        <f t="shared" si="220"/>
        <v>0</v>
      </c>
      <c r="BA335" s="64"/>
      <c r="BB335" s="64"/>
    </row>
    <row r="336" spans="1:54" ht="25.5" customHeight="1">
      <c r="A336" s="104">
        <v>11</v>
      </c>
      <c r="B336" s="106" t="s">
        <v>397</v>
      </c>
      <c r="C336" s="62"/>
      <c r="D336" s="63"/>
      <c r="E336" s="38">
        <f t="shared" si="221"/>
        <v>0</v>
      </c>
      <c r="F336" s="64"/>
      <c r="G336" s="64">
        <f t="shared" si="217"/>
        <v>0</v>
      </c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>
        <f t="shared" si="218"/>
        <v>0</v>
      </c>
      <c r="AB336" s="64"/>
      <c r="AC336" s="64"/>
      <c r="AD336" s="38">
        <f t="shared" si="222"/>
        <v>0</v>
      </c>
      <c r="AE336" s="64"/>
      <c r="AF336" s="64">
        <f t="shared" si="219"/>
        <v>0</v>
      </c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>
        <f t="shared" si="220"/>
        <v>0</v>
      </c>
      <c r="BA336" s="64"/>
      <c r="BB336" s="64"/>
    </row>
    <row r="337" spans="1:54" ht="25.5" customHeight="1">
      <c r="A337" s="104">
        <v>12</v>
      </c>
      <c r="B337" s="106" t="s">
        <v>398</v>
      </c>
      <c r="C337" s="62"/>
      <c r="D337" s="63"/>
      <c r="E337" s="38">
        <f t="shared" si="221"/>
        <v>0</v>
      </c>
      <c r="F337" s="64"/>
      <c r="G337" s="64">
        <f t="shared" si="217"/>
        <v>0</v>
      </c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>
        <f t="shared" si="218"/>
        <v>0</v>
      </c>
      <c r="AB337" s="64"/>
      <c r="AC337" s="64"/>
      <c r="AD337" s="38">
        <f t="shared" si="222"/>
        <v>0</v>
      </c>
      <c r="AE337" s="64"/>
      <c r="AF337" s="64">
        <f t="shared" si="219"/>
        <v>0</v>
      </c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>
        <f t="shared" si="220"/>
        <v>0</v>
      </c>
      <c r="BA337" s="64"/>
      <c r="BB337" s="64"/>
    </row>
    <row r="338" spans="1:54" ht="12.75" customHeight="1">
      <c r="A338" s="104">
        <v>13</v>
      </c>
      <c r="B338" s="106" t="s">
        <v>399</v>
      </c>
      <c r="C338" s="62"/>
      <c r="D338" s="63"/>
      <c r="E338" s="38">
        <f t="shared" si="221"/>
        <v>0</v>
      </c>
      <c r="F338" s="64"/>
      <c r="G338" s="64">
        <f t="shared" si="217"/>
        <v>0</v>
      </c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>
        <f t="shared" si="218"/>
        <v>0</v>
      </c>
      <c r="AB338" s="64"/>
      <c r="AC338" s="64"/>
      <c r="AD338" s="38">
        <f t="shared" si="222"/>
        <v>0</v>
      </c>
      <c r="AE338" s="64"/>
      <c r="AF338" s="64">
        <f t="shared" si="219"/>
        <v>0</v>
      </c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>
        <f t="shared" si="220"/>
        <v>0</v>
      </c>
      <c r="BA338" s="64"/>
      <c r="BB338" s="64"/>
    </row>
    <row r="339" spans="1:54" ht="15" customHeight="1">
      <c r="A339" s="104">
        <v>14</v>
      </c>
      <c r="B339" s="106" t="s">
        <v>400</v>
      </c>
      <c r="C339" s="62"/>
      <c r="D339" s="63"/>
      <c r="E339" s="38">
        <f t="shared" si="221"/>
        <v>0</v>
      </c>
      <c r="F339" s="64"/>
      <c r="G339" s="64">
        <f t="shared" si="217"/>
        <v>0</v>
      </c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>
        <f t="shared" si="218"/>
        <v>0</v>
      </c>
      <c r="AB339" s="64"/>
      <c r="AC339" s="64"/>
      <c r="AD339" s="38">
        <f t="shared" si="222"/>
        <v>0</v>
      </c>
      <c r="AE339" s="64"/>
      <c r="AF339" s="64">
        <f t="shared" si="219"/>
        <v>0</v>
      </c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>
        <f t="shared" si="220"/>
        <v>0</v>
      </c>
      <c r="BA339" s="64"/>
      <c r="BB339" s="64"/>
    </row>
    <row r="340" spans="1:54" ht="12.75" customHeight="1">
      <c r="A340" s="104">
        <v>15</v>
      </c>
      <c r="B340" s="106" t="s">
        <v>401</v>
      </c>
      <c r="C340" s="62"/>
      <c r="D340" s="63"/>
      <c r="E340" s="38">
        <f t="shared" si="221"/>
        <v>0</v>
      </c>
      <c r="F340" s="64"/>
      <c r="G340" s="64">
        <f t="shared" si="217"/>
        <v>0</v>
      </c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>
        <f t="shared" si="218"/>
        <v>0</v>
      </c>
      <c r="AB340" s="64"/>
      <c r="AC340" s="64"/>
      <c r="AD340" s="38">
        <f t="shared" si="222"/>
        <v>0</v>
      </c>
      <c r="AE340" s="64"/>
      <c r="AF340" s="64">
        <f t="shared" si="219"/>
        <v>0</v>
      </c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>
        <f t="shared" si="220"/>
        <v>0</v>
      </c>
      <c r="BA340" s="64"/>
      <c r="BB340" s="64"/>
    </row>
    <row r="341" spans="1:54" ht="38.25" customHeight="1">
      <c r="A341" s="104">
        <v>16</v>
      </c>
      <c r="B341" s="106" t="s">
        <v>402</v>
      </c>
      <c r="C341" s="62"/>
      <c r="D341" s="63"/>
      <c r="E341" s="38">
        <f t="shared" si="221"/>
        <v>0</v>
      </c>
      <c r="F341" s="64"/>
      <c r="G341" s="64">
        <f t="shared" si="217"/>
        <v>0</v>
      </c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>
        <f t="shared" si="218"/>
        <v>0</v>
      </c>
      <c r="AB341" s="64"/>
      <c r="AC341" s="64"/>
      <c r="AD341" s="38">
        <f t="shared" si="222"/>
        <v>0</v>
      </c>
      <c r="AE341" s="64"/>
      <c r="AF341" s="64">
        <f t="shared" si="219"/>
        <v>0</v>
      </c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>
        <f t="shared" si="220"/>
        <v>0</v>
      </c>
      <c r="BA341" s="64"/>
      <c r="BB341" s="64"/>
    </row>
    <row r="342" spans="1:54" ht="12.75" customHeight="1">
      <c r="A342" s="104">
        <v>17</v>
      </c>
      <c r="B342" s="106" t="s">
        <v>403</v>
      </c>
      <c r="C342" s="62"/>
      <c r="D342" s="63"/>
      <c r="E342" s="38">
        <f t="shared" si="221"/>
        <v>0</v>
      </c>
      <c r="F342" s="64"/>
      <c r="G342" s="64">
        <f t="shared" si="217"/>
        <v>0</v>
      </c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>
        <f t="shared" si="218"/>
        <v>0</v>
      </c>
      <c r="AB342" s="64"/>
      <c r="AC342" s="64"/>
      <c r="AD342" s="38">
        <f t="shared" si="222"/>
        <v>0</v>
      </c>
      <c r="AE342" s="64"/>
      <c r="AF342" s="64">
        <f t="shared" si="219"/>
        <v>0</v>
      </c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>
        <f t="shared" si="220"/>
        <v>0</v>
      </c>
      <c r="BA342" s="64"/>
      <c r="BB342" s="64"/>
    </row>
    <row r="343" spans="1:54" ht="38.25" customHeight="1">
      <c r="A343" s="104">
        <v>18</v>
      </c>
      <c r="B343" s="106" t="s">
        <v>404</v>
      </c>
      <c r="C343" s="62"/>
      <c r="D343" s="63"/>
      <c r="E343" s="38">
        <f t="shared" si="221"/>
        <v>0</v>
      </c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38">
        <f t="shared" si="222"/>
        <v>0</v>
      </c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</row>
    <row r="344" spans="1:54" ht="25.5" customHeight="1">
      <c r="A344" s="104">
        <v>19</v>
      </c>
      <c r="B344" s="67" t="s">
        <v>271</v>
      </c>
      <c r="C344" s="62"/>
      <c r="D344" s="63"/>
      <c r="E344" s="38">
        <f t="shared" si="221"/>
        <v>0</v>
      </c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38">
        <f t="shared" si="222"/>
        <v>0</v>
      </c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</row>
    <row r="345" spans="1:54" ht="12.75" customHeight="1">
      <c r="A345" s="104">
        <v>20</v>
      </c>
      <c r="B345" s="67" t="s">
        <v>144</v>
      </c>
      <c r="C345" s="62"/>
      <c r="D345" s="63"/>
      <c r="E345" s="38">
        <f t="shared" si="221"/>
        <v>0</v>
      </c>
      <c r="F345" s="64"/>
      <c r="G345" s="64">
        <f t="shared" si="217"/>
        <v>0</v>
      </c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>
        <f t="shared" si="218"/>
        <v>0</v>
      </c>
      <c r="AB345" s="64"/>
      <c r="AC345" s="64"/>
      <c r="AD345" s="38">
        <f t="shared" si="222"/>
        <v>0</v>
      </c>
      <c r="AE345" s="64"/>
      <c r="AF345" s="64">
        <f t="shared" ref="AF345:AF346" si="223">AG345+AH345+AI345+AJ345+AK345+AL345+AM345+AN345+AO345+AP345+AT345+AU345+AV345+AW345</f>
        <v>0</v>
      </c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>
        <f t="shared" ref="AZ345:AZ346" si="224">BA345+BB345</f>
        <v>0</v>
      </c>
      <c r="BA345" s="64"/>
      <c r="BB345" s="64"/>
    </row>
    <row r="346" spans="1:54" ht="25.5" customHeight="1">
      <c r="A346" s="104">
        <v>21</v>
      </c>
      <c r="B346" s="67" t="s">
        <v>405</v>
      </c>
      <c r="C346" s="62"/>
      <c r="D346" s="63"/>
      <c r="E346" s="38">
        <f t="shared" si="221"/>
        <v>0</v>
      </c>
      <c r="F346" s="64"/>
      <c r="G346" s="64">
        <f t="shared" si="217"/>
        <v>0</v>
      </c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>
        <f t="shared" si="218"/>
        <v>0</v>
      </c>
      <c r="AB346" s="64"/>
      <c r="AC346" s="64"/>
      <c r="AD346" s="38">
        <f t="shared" si="222"/>
        <v>0</v>
      </c>
      <c r="AE346" s="64"/>
      <c r="AF346" s="64">
        <f t="shared" si="223"/>
        <v>0</v>
      </c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>
        <f t="shared" si="224"/>
        <v>0</v>
      </c>
      <c r="BA346" s="64"/>
      <c r="BB346" s="64"/>
    </row>
    <row r="347" spans="1:54" ht="38.25" customHeight="1">
      <c r="A347" s="104">
        <v>22</v>
      </c>
      <c r="B347" s="67" t="s">
        <v>406</v>
      </c>
      <c r="C347" s="62"/>
      <c r="D347" s="63"/>
      <c r="E347" s="38">
        <f t="shared" si="221"/>
        <v>0</v>
      </c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38">
        <f t="shared" si="222"/>
        <v>0</v>
      </c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</row>
    <row r="348" spans="1:54" ht="25.5" customHeight="1">
      <c r="A348" s="104">
        <v>23</v>
      </c>
      <c r="B348" s="67" t="s">
        <v>407</v>
      </c>
      <c r="C348" s="62"/>
      <c r="D348" s="63"/>
      <c r="E348" s="38">
        <f t="shared" si="221"/>
        <v>0</v>
      </c>
      <c r="F348" s="64"/>
      <c r="G348" s="64">
        <f t="shared" si="217"/>
        <v>0</v>
      </c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>
        <f t="shared" si="218"/>
        <v>0</v>
      </c>
      <c r="AB348" s="64"/>
      <c r="AC348" s="64"/>
      <c r="AD348" s="38">
        <f t="shared" si="222"/>
        <v>0</v>
      </c>
      <c r="AE348" s="64"/>
      <c r="AF348" s="64">
        <f t="shared" ref="AF348:AF353" si="225">AG348+AH348+AI348+AJ348+AK348+AL348+AM348+AN348+AO348+AP348+AT348+AU348+AV348+AW348</f>
        <v>0</v>
      </c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>
        <f t="shared" ref="AZ348:AZ353" si="226">BA348+BB348</f>
        <v>0</v>
      </c>
      <c r="BA348" s="64"/>
      <c r="BB348" s="64"/>
    </row>
    <row r="349" spans="1:54" ht="25.5" customHeight="1">
      <c r="A349" s="104">
        <v>24</v>
      </c>
      <c r="B349" s="67" t="s">
        <v>325</v>
      </c>
      <c r="C349" s="62"/>
      <c r="D349" s="63"/>
      <c r="E349" s="38">
        <f t="shared" si="221"/>
        <v>0</v>
      </c>
      <c r="F349" s="64"/>
      <c r="G349" s="64">
        <f t="shared" si="217"/>
        <v>0</v>
      </c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>
        <f t="shared" si="218"/>
        <v>0</v>
      </c>
      <c r="AB349" s="64"/>
      <c r="AC349" s="64"/>
      <c r="AD349" s="38">
        <f t="shared" si="222"/>
        <v>0</v>
      </c>
      <c r="AE349" s="64"/>
      <c r="AF349" s="64">
        <f t="shared" si="225"/>
        <v>0</v>
      </c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>
        <f t="shared" si="226"/>
        <v>0</v>
      </c>
      <c r="BA349" s="64"/>
      <c r="BB349" s="64"/>
    </row>
    <row r="350" spans="1:54" ht="25.5" customHeight="1">
      <c r="A350" s="104">
        <v>25</v>
      </c>
      <c r="B350" s="67" t="s">
        <v>408</v>
      </c>
      <c r="C350" s="62"/>
      <c r="D350" s="63"/>
      <c r="E350" s="38">
        <f t="shared" si="221"/>
        <v>0</v>
      </c>
      <c r="F350" s="64"/>
      <c r="G350" s="64">
        <f t="shared" si="217"/>
        <v>0</v>
      </c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>
        <f t="shared" si="218"/>
        <v>0</v>
      </c>
      <c r="AB350" s="64"/>
      <c r="AC350" s="64"/>
      <c r="AD350" s="38">
        <f t="shared" si="222"/>
        <v>0</v>
      </c>
      <c r="AE350" s="64"/>
      <c r="AF350" s="64">
        <f t="shared" si="225"/>
        <v>0</v>
      </c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>
        <f t="shared" si="226"/>
        <v>0</v>
      </c>
      <c r="BA350" s="64"/>
      <c r="BB350" s="64"/>
    </row>
    <row r="351" spans="1:54" ht="51" customHeight="1">
      <c r="A351" s="104">
        <v>26</v>
      </c>
      <c r="B351" s="67" t="s">
        <v>385</v>
      </c>
      <c r="C351" s="62"/>
      <c r="D351" s="63"/>
      <c r="E351" s="38">
        <f t="shared" si="221"/>
        <v>0</v>
      </c>
      <c r="F351" s="64"/>
      <c r="G351" s="64">
        <f t="shared" si="217"/>
        <v>0</v>
      </c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>
        <f t="shared" si="218"/>
        <v>0</v>
      </c>
      <c r="AB351" s="64"/>
      <c r="AC351" s="64"/>
      <c r="AD351" s="38">
        <f t="shared" si="222"/>
        <v>0</v>
      </c>
      <c r="AE351" s="64"/>
      <c r="AF351" s="64">
        <f t="shared" si="225"/>
        <v>0</v>
      </c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>
        <f t="shared" si="226"/>
        <v>0</v>
      </c>
      <c r="BA351" s="64"/>
      <c r="BB351" s="64"/>
    </row>
    <row r="352" spans="1:54" ht="25.5" customHeight="1">
      <c r="A352" s="104">
        <v>27</v>
      </c>
      <c r="B352" s="105" t="s">
        <v>409</v>
      </c>
      <c r="C352" s="62"/>
      <c r="D352" s="63"/>
      <c r="E352" s="38">
        <f t="shared" si="221"/>
        <v>0</v>
      </c>
      <c r="F352" s="64"/>
      <c r="G352" s="64">
        <f t="shared" si="217"/>
        <v>0</v>
      </c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>
        <f t="shared" si="218"/>
        <v>0</v>
      </c>
      <c r="AB352" s="64"/>
      <c r="AC352" s="64"/>
      <c r="AD352" s="38">
        <f t="shared" si="222"/>
        <v>0</v>
      </c>
      <c r="AE352" s="64"/>
      <c r="AF352" s="64">
        <f t="shared" si="225"/>
        <v>0</v>
      </c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>
        <f t="shared" si="226"/>
        <v>0</v>
      </c>
      <c r="BA352" s="64"/>
      <c r="BB352" s="64"/>
    </row>
    <row r="353" spans="1:54" ht="25.5" customHeight="1">
      <c r="A353" s="104">
        <v>28</v>
      </c>
      <c r="B353" s="67" t="s">
        <v>410</v>
      </c>
      <c r="C353" s="62"/>
      <c r="D353" s="63"/>
      <c r="E353" s="38">
        <f t="shared" si="221"/>
        <v>0</v>
      </c>
      <c r="F353" s="64"/>
      <c r="G353" s="64">
        <f t="shared" si="217"/>
        <v>0</v>
      </c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>
        <f t="shared" si="218"/>
        <v>0</v>
      </c>
      <c r="AB353" s="64"/>
      <c r="AC353" s="64"/>
      <c r="AD353" s="38">
        <f t="shared" si="222"/>
        <v>0</v>
      </c>
      <c r="AE353" s="64"/>
      <c r="AF353" s="64">
        <f t="shared" si="225"/>
        <v>0</v>
      </c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>
        <f t="shared" si="226"/>
        <v>0</v>
      </c>
      <c r="BA353" s="64"/>
      <c r="BB353" s="64"/>
    </row>
    <row r="354" spans="1:54" ht="25.5" customHeight="1">
      <c r="A354" s="104">
        <v>29</v>
      </c>
      <c r="B354" s="67" t="s">
        <v>321</v>
      </c>
      <c r="C354" s="62"/>
      <c r="D354" s="63"/>
      <c r="E354" s="38">
        <f t="shared" si="221"/>
        <v>0</v>
      </c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38">
        <f t="shared" si="222"/>
        <v>0</v>
      </c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</row>
    <row r="355" spans="1:54" ht="38.25" customHeight="1">
      <c r="A355" s="104">
        <v>30</v>
      </c>
      <c r="B355" s="67" t="s">
        <v>411</v>
      </c>
      <c r="C355" s="62"/>
      <c r="D355" s="63"/>
      <c r="E355" s="38">
        <f t="shared" si="221"/>
        <v>0</v>
      </c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38">
        <f t="shared" si="222"/>
        <v>0</v>
      </c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</row>
    <row r="356" spans="1:54" ht="25.5" customHeight="1">
      <c r="A356" s="104">
        <v>31</v>
      </c>
      <c r="B356" s="67" t="s">
        <v>69</v>
      </c>
      <c r="C356" s="62"/>
      <c r="D356" s="63"/>
      <c r="E356" s="38">
        <f t="shared" si="221"/>
        <v>0</v>
      </c>
      <c r="F356" s="64"/>
      <c r="G356" s="64">
        <f t="shared" si="217"/>
        <v>0</v>
      </c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>
        <f t="shared" si="218"/>
        <v>0</v>
      </c>
      <c r="AB356" s="64"/>
      <c r="AC356" s="64"/>
      <c r="AD356" s="38">
        <f t="shared" si="222"/>
        <v>0</v>
      </c>
      <c r="AE356" s="64"/>
      <c r="AF356" s="64">
        <f t="shared" ref="AF356:AF362" si="227">AG356+AH356+AI356+AJ356+AK356+AL356+AM356+AN356+AO356+AP356+AT356+AU356+AV356+AW356</f>
        <v>0</v>
      </c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>
        <f t="shared" ref="AZ356:AZ362" si="228">BA356+BB356</f>
        <v>0</v>
      </c>
      <c r="BA356" s="64"/>
      <c r="BB356" s="64"/>
    </row>
    <row r="357" spans="1:54" ht="25.5" customHeight="1">
      <c r="A357" s="104">
        <v>32</v>
      </c>
      <c r="B357" s="67" t="s">
        <v>412</v>
      </c>
      <c r="C357" s="62"/>
      <c r="D357" s="63"/>
      <c r="E357" s="38">
        <f t="shared" si="221"/>
        <v>0</v>
      </c>
      <c r="F357" s="64"/>
      <c r="G357" s="64">
        <f t="shared" si="217"/>
        <v>0</v>
      </c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>
        <f t="shared" si="218"/>
        <v>0</v>
      </c>
      <c r="AB357" s="64"/>
      <c r="AC357" s="64"/>
      <c r="AD357" s="38">
        <f t="shared" si="222"/>
        <v>0</v>
      </c>
      <c r="AE357" s="64"/>
      <c r="AF357" s="64">
        <f t="shared" si="227"/>
        <v>0</v>
      </c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>
        <f t="shared" si="228"/>
        <v>0</v>
      </c>
      <c r="BA357" s="64"/>
      <c r="BB357" s="64"/>
    </row>
    <row r="358" spans="1:54" ht="25.5" customHeight="1">
      <c r="A358" s="104">
        <v>33</v>
      </c>
      <c r="B358" s="67" t="s">
        <v>413</v>
      </c>
      <c r="C358" s="62"/>
      <c r="D358" s="63"/>
      <c r="E358" s="38">
        <f t="shared" si="221"/>
        <v>0</v>
      </c>
      <c r="F358" s="64"/>
      <c r="G358" s="64">
        <f t="shared" si="217"/>
        <v>0</v>
      </c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>
        <f t="shared" si="218"/>
        <v>0</v>
      </c>
      <c r="AB358" s="64"/>
      <c r="AC358" s="64"/>
      <c r="AD358" s="38">
        <f t="shared" si="222"/>
        <v>0</v>
      </c>
      <c r="AE358" s="64"/>
      <c r="AF358" s="64">
        <f t="shared" si="227"/>
        <v>0</v>
      </c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>
        <f t="shared" si="228"/>
        <v>0</v>
      </c>
      <c r="BA358" s="64"/>
      <c r="BB358" s="64"/>
    </row>
    <row r="359" spans="1:54" ht="25.5" customHeight="1">
      <c r="A359" s="104">
        <v>34</v>
      </c>
      <c r="B359" s="67" t="s">
        <v>414</v>
      </c>
      <c r="C359" s="62"/>
      <c r="D359" s="63"/>
      <c r="E359" s="38">
        <f t="shared" si="221"/>
        <v>0</v>
      </c>
      <c r="F359" s="64"/>
      <c r="G359" s="64">
        <f t="shared" si="217"/>
        <v>0</v>
      </c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>
        <f t="shared" si="218"/>
        <v>0</v>
      </c>
      <c r="AB359" s="64"/>
      <c r="AC359" s="64"/>
      <c r="AD359" s="38">
        <f t="shared" si="222"/>
        <v>0</v>
      </c>
      <c r="AE359" s="64"/>
      <c r="AF359" s="64">
        <f t="shared" si="227"/>
        <v>0</v>
      </c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>
        <f t="shared" si="228"/>
        <v>0</v>
      </c>
      <c r="BA359" s="64"/>
      <c r="BB359" s="64"/>
    </row>
    <row r="360" spans="1:54" ht="38.25" customHeight="1">
      <c r="A360" s="104">
        <v>35</v>
      </c>
      <c r="B360" s="67" t="s">
        <v>415</v>
      </c>
      <c r="C360" s="62"/>
      <c r="D360" s="63"/>
      <c r="E360" s="38">
        <f t="shared" si="221"/>
        <v>0</v>
      </c>
      <c r="F360" s="64"/>
      <c r="G360" s="64">
        <f t="shared" si="217"/>
        <v>0</v>
      </c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>
        <f t="shared" si="218"/>
        <v>0</v>
      </c>
      <c r="AB360" s="64"/>
      <c r="AC360" s="64"/>
      <c r="AD360" s="38">
        <f t="shared" si="222"/>
        <v>0</v>
      </c>
      <c r="AE360" s="64"/>
      <c r="AF360" s="64">
        <f t="shared" si="227"/>
        <v>0</v>
      </c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>
        <f t="shared" si="228"/>
        <v>0</v>
      </c>
      <c r="BA360" s="64"/>
      <c r="BB360" s="64"/>
    </row>
    <row r="361" spans="1:54" ht="12.75" customHeight="1">
      <c r="A361" s="104">
        <v>36</v>
      </c>
      <c r="B361" s="67" t="s">
        <v>416</v>
      </c>
      <c r="C361" s="62"/>
      <c r="D361" s="63"/>
      <c r="E361" s="38">
        <f t="shared" si="221"/>
        <v>0</v>
      </c>
      <c r="F361" s="64"/>
      <c r="G361" s="64">
        <f t="shared" si="217"/>
        <v>0</v>
      </c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>
        <f t="shared" si="218"/>
        <v>0</v>
      </c>
      <c r="AB361" s="64"/>
      <c r="AC361" s="64"/>
      <c r="AD361" s="38">
        <f t="shared" si="222"/>
        <v>0</v>
      </c>
      <c r="AE361" s="64"/>
      <c r="AF361" s="64">
        <f t="shared" si="227"/>
        <v>0</v>
      </c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>
        <f t="shared" si="228"/>
        <v>0</v>
      </c>
      <c r="BA361" s="64"/>
      <c r="BB361" s="64"/>
    </row>
    <row r="362" spans="1:54" ht="15" customHeight="1">
      <c r="A362" s="104">
        <v>37</v>
      </c>
      <c r="B362" s="67" t="s">
        <v>417</v>
      </c>
      <c r="C362" s="62"/>
      <c r="D362" s="63"/>
      <c r="E362" s="38">
        <f t="shared" si="221"/>
        <v>0</v>
      </c>
      <c r="F362" s="64"/>
      <c r="G362" s="64">
        <f t="shared" si="217"/>
        <v>0</v>
      </c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>
        <f t="shared" si="218"/>
        <v>0</v>
      </c>
      <c r="AB362" s="64"/>
      <c r="AC362" s="64"/>
      <c r="AD362" s="38">
        <f t="shared" si="222"/>
        <v>0</v>
      </c>
      <c r="AE362" s="64"/>
      <c r="AF362" s="64">
        <f t="shared" si="227"/>
        <v>0</v>
      </c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>
        <f t="shared" si="228"/>
        <v>0</v>
      </c>
      <c r="BA362" s="64"/>
      <c r="BB362" s="64"/>
    </row>
    <row r="363" spans="1:54" ht="25.5" customHeight="1">
      <c r="A363" s="104">
        <v>38</v>
      </c>
      <c r="B363" s="67" t="s">
        <v>418</v>
      </c>
      <c r="C363" s="62"/>
      <c r="D363" s="63"/>
      <c r="E363" s="38">
        <f t="shared" si="221"/>
        <v>0</v>
      </c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38">
        <f t="shared" si="222"/>
        <v>0</v>
      </c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</row>
    <row r="364" spans="1:54" ht="15" customHeight="1">
      <c r="A364" s="104">
        <v>39</v>
      </c>
      <c r="B364" s="67" t="s">
        <v>67</v>
      </c>
      <c r="C364" s="62"/>
      <c r="D364" s="63"/>
      <c r="E364" s="38">
        <f t="shared" si="221"/>
        <v>0</v>
      </c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38">
        <f t="shared" si="222"/>
        <v>0</v>
      </c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</row>
    <row r="365" spans="1:54" ht="15" customHeight="1">
      <c r="A365" s="104">
        <v>40</v>
      </c>
      <c r="B365" s="67" t="s">
        <v>419</v>
      </c>
      <c r="C365" s="62"/>
      <c r="D365" s="63"/>
      <c r="E365" s="38">
        <f t="shared" si="221"/>
        <v>0</v>
      </c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38">
        <f t="shared" si="222"/>
        <v>0</v>
      </c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</row>
    <row r="366" spans="1:54" ht="32.25" customHeight="1">
      <c r="A366" s="85" t="s">
        <v>28</v>
      </c>
      <c r="B366" s="79" t="s">
        <v>32</v>
      </c>
      <c r="C366" s="77"/>
      <c r="D366" s="58"/>
      <c r="E366" s="38">
        <f t="shared" si="221"/>
        <v>0</v>
      </c>
      <c r="F366" s="64"/>
      <c r="G366" s="64">
        <f t="shared" si="209"/>
        <v>0</v>
      </c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>
        <f t="shared" si="210"/>
        <v>0</v>
      </c>
      <c r="U366" s="64"/>
      <c r="V366" s="64"/>
      <c r="W366" s="64"/>
      <c r="X366" s="64"/>
      <c r="Y366" s="64">
        <f>IF(OR($C366="932",$C366="934",$C366="949"),$D366,)</f>
        <v>0</v>
      </c>
      <c r="Z366" s="64"/>
      <c r="AA366" s="64">
        <f t="shared" si="208"/>
        <v>0</v>
      </c>
      <c r="AB366" s="64"/>
      <c r="AC366" s="64"/>
      <c r="AD366" s="38">
        <f t="shared" si="222"/>
        <v>0</v>
      </c>
      <c r="AE366" s="64"/>
      <c r="AF366" s="64">
        <f t="shared" ref="AF366" si="229">AG366+AH366+AI366+AJ366+AK366+AL366+AM366+AN366+AO366+AP366+AT366+AU366+AV366+AW366</f>
        <v>0</v>
      </c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>
        <f t="shared" ref="AS366" si="230">AP366-AQ366-AR366</f>
        <v>0</v>
      </c>
      <c r="AT366" s="64"/>
      <c r="AU366" s="64"/>
      <c r="AV366" s="64"/>
      <c r="AW366" s="64"/>
      <c r="AX366" s="64">
        <f>IF(OR($C366="932",$C366="934",$C366="949"),$D366,)</f>
        <v>0</v>
      </c>
      <c r="AY366" s="64"/>
      <c r="AZ366" s="64">
        <f t="shared" ref="AZ366" si="231">BA366+BB366</f>
        <v>0</v>
      </c>
      <c r="BA366" s="64"/>
      <c r="BB366" s="64"/>
    </row>
    <row r="367" spans="1:54">
      <c r="A367" s="107"/>
      <c r="B367" s="108"/>
      <c r="C367" s="109"/>
      <c r="D367" s="110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  <c r="AZ367" s="111"/>
      <c r="BA367" s="111"/>
      <c r="BB367" s="111"/>
    </row>
  </sheetData>
  <mergeCells count="65">
    <mergeCell ref="A7:A11"/>
    <mergeCell ref="B7:B11"/>
    <mergeCell ref="M9:M11"/>
    <mergeCell ref="N9:N11"/>
    <mergeCell ref="O9:O11"/>
    <mergeCell ref="C6:C11"/>
    <mergeCell ref="D6:AC6"/>
    <mergeCell ref="D8:D11"/>
    <mergeCell ref="E8:E11"/>
    <mergeCell ref="F8:F11"/>
    <mergeCell ref="G8:G11"/>
    <mergeCell ref="AA10:AA11"/>
    <mergeCell ref="E7:AC7"/>
    <mergeCell ref="P9:P11"/>
    <mergeCell ref="Q9:Q11"/>
    <mergeCell ref="H8:X8"/>
    <mergeCell ref="H9:H11"/>
    <mergeCell ref="I9:I11"/>
    <mergeCell ref="J9:J11"/>
    <mergeCell ref="K9:K11"/>
    <mergeCell ref="L9:L11"/>
    <mergeCell ref="R10:R11"/>
    <mergeCell ref="S10:S11"/>
    <mergeCell ref="T10:T11"/>
    <mergeCell ref="R9:T9"/>
    <mergeCell ref="U9:U11"/>
    <mergeCell ref="W9:W11"/>
    <mergeCell ref="V9:V11"/>
    <mergeCell ref="AB10:AB11"/>
    <mergeCell ref="AC10:AC11"/>
    <mergeCell ref="X9:X11"/>
    <mergeCell ref="Y8:Y11"/>
    <mergeCell ref="Z8:Z11"/>
    <mergeCell ref="AA8:AC9"/>
    <mergeCell ref="AZ8:BB9"/>
    <mergeCell ref="AZ10:AZ11"/>
    <mergeCell ref="BA10:BA11"/>
    <mergeCell ref="BB10:BB11"/>
    <mergeCell ref="AT9:AT11"/>
    <mergeCell ref="AG8:AW8"/>
    <mergeCell ref="AX8:AX11"/>
    <mergeCell ref="AY8:AY11"/>
    <mergeCell ref="AK9:AK11"/>
    <mergeCell ref="AL9:AL11"/>
    <mergeCell ref="AM9:AM11"/>
    <mergeCell ref="AN9:AN11"/>
    <mergeCell ref="AG9:AG11"/>
    <mergeCell ref="AH9:AH11"/>
    <mergeCell ref="AI9:AI11"/>
    <mergeCell ref="A3:BB3"/>
    <mergeCell ref="A4:BB4"/>
    <mergeCell ref="AJ9:AJ11"/>
    <mergeCell ref="AQ9:AS9"/>
    <mergeCell ref="AU9:AU11"/>
    <mergeCell ref="AV9:AV11"/>
    <mergeCell ref="AW9:AW11"/>
    <mergeCell ref="AQ10:AQ11"/>
    <mergeCell ref="AR10:AR11"/>
    <mergeCell ref="AS10:AS11"/>
    <mergeCell ref="AO9:AO11"/>
    <mergeCell ref="AP9:AP11"/>
    <mergeCell ref="AD7:BB7"/>
    <mergeCell ref="AD8:AD11"/>
    <mergeCell ref="AE8:AE11"/>
    <mergeCell ref="AF8:AF11"/>
  </mergeCells>
  <printOptions horizontalCentered="1"/>
  <pageMargins left="0" right="0" top="0.47244094488188981" bottom="0.51" header="0.31496062992125984" footer="0"/>
  <pageSetup paperSize="9" orientation="landscape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BD49"/>
  <sheetViews>
    <sheetView showZeros="0" zoomScale="90" zoomScaleNormal="90" workbookViewId="0">
      <pane xSplit="2" ySplit="13" topLeftCell="C29" activePane="bottomRight" state="frozen"/>
      <selection activeCell="B14" sqref="B14"/>
      <selection pane="topRight" activeCell="B14" sqref="B14"/>
      <selection pane="bottomLeft" activeCell="B14" sqref="B14"/>
      <selection pane="bottomRight" activeCell="AJ16" sqref="AJ16"/>
    </sheetView>
  </sheetViews>
  <sheetFormatPr defaultColWidth="9.140625" defaultRowHeight="15" outlineLevelCol="1"/>
  <cols>
    <col min="1" max="1" width="5.7109375" style="162" customWidth="1"/>
    <col min="2" max="2" width="25" style="162" customWidth="1"/>
    <col min="3" max="3" width="10.7109375" style="16" hidden="1" customWidth="1"/>
    <col min="4" max="19" width="7.28515625" style="16" hidden="1" customWidth="1" outlineLevel="1"/>
    <col min="20" max="20" width="10.85546875" style="162" customWidth="1" collapsed="1"/>
    <col min="21" max="36" width="7.28515625" style="162" customWidth="1"/>
    <col min="37" max="37" width="11.5703125" style="162" hidden="1" customWidth="1" outlineLevel="1"/>
    <col min="38" max="53" width="9.140625" style="162" hidden="1" customWidth="1" outlineLevel="1"/>
    <col min="54" max="54" width="9.140625" style="162" collapsed="1"/>
    <col min="55" max="16384" width="9.140625" style="162"/>
  </cols>
  <sheetData>
    <row r="1" spans="1:56" ht="15" customHeight="1">
      <c r="A1" s="247" t="s">
        <v>505</v>
      </c>
      <c r="B1" s="247"/>
      <c r="Q1" s="221"/>
      <c r="R1" s="221"/>
      <c r="S1" s="221"/>
    </row>
    <row r="2" spans="1:56">
      <c r="A2" s="163"/>
    </row>
    <row r="3" spans="1:56">
      <c r="A3" s="248" t="s">
        <v>509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</row>
    <row r="4" spans="1:56">
      <c r="A4" s="249" t="s">
        <v>508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</row>
    <row r="5" spans="1:56" hidden="1">
      <c r="B5" s="164"/>
      <c r="Y5" s="165"/>
    </row>
    <row r="6" spans="1:56">
      <c r="B6" s="164"/>
      <c r="R6" s="166"/>
      <c r="S6" s="166"/>
      <c r="AZ6" s="249" t="s">
        <v>29</v>
      </c>
      <c r="BA6" s="249"/>
    </row>
    <row r="7" spans="1:56" s="136" customFormat="1" ht="24.75" customHeight="1">
      <c r="A7" s="243" t="s">
        <v>16</v>
      </c>
      <c r="B7" s="243" t="s">
        <v>30</v>
      </c>
      <c r="C7" s="244" t="s">
        <v>430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5" t="s">
        <v>451</v>
      </c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 t="s">
        <v>452</v>
      </c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</row>
    <row r="8" spans="1:56">
      <c r="A8" s="243"/>
      <c r="B8" s="243"/>
      <c r="C8" s="219" t="s">
        <v>37</v>
      </c>
      <c r="D8" s="219" t="s">
        <v>42</v>
      </c>
      <c r="E8" s="219"/>
      <c r="F8" s="219" t="s">
        <v>441</v>
      </c>
      <c r="G8" s="219"/>
      <c r="H8" s="219"/>
      <c r="I8" s="219"/>
      <c r="J8" s="219"/>
      <c r="K8" s="219"/>
      <c r="L8" s="219"/>
      <c r="M8" s="219" t="s">
        <v>440</v>
      </c>
      <c r="N8" s="219"/>
      <c r="O8" s="219"/>
      <c r="P8" s="219"/>
      <c r="Q8" s="219"/>
      <c r="R8" s="219"/>
      <c r="S8" s="219"/>
      <c r="T8" s="243" t="s">
        <v>37</v>
      </c>
      <c r="U8" s="243" t="s">
        <v>42</v>
      </c>
      <c r="V8" s="243"/>
      <c r="W8" s="243" t="s">
        <v>441</v>
      </c>
      <c r="X8" s="243"/>
      <c r="Y8" s="243"/>
      <c r="Z8" s="243"/>
      <c r="AA8" s="243"/>
      <c r="AB8" s="243"/>
      <c r="AC8" s="243"/>
      <c r="AD8" s="243" t="s">
        <v>440</v>
      </c>
      <c r="AE8" s="243"/>
      <c r="AF8" s="243"/>
      <c r="AG8" s="243"/>
      <c r="AH8" s="243"/>
      <c r="AI8" s="243"/>
      <c r="AJ8" s="243"/>
      <c r="AK8" s="243" t="s">
        <v>37</v>
      </c>
      <c r="AL8" s="243" t="s">
        <v>42</v>
      </c>
      <c r="AM8" s="243"/>
      <c r="AN8" s="243" t="s">
        <v>441</v>
      </c>
      <c r="AO8" s="243"/>
      <c r="AP8" s="243"/>
      <c r="AQ8" s="243"/>
      <c r="AR8" s="243"/>
      <c r="AS8" s="243"/>
      <c r="AT8" s="243"/>
      <c r="AU8" s="243" t="s">
        <v>440</v>
      </c>
      <c r="AV8" s="243"/>
      <c r="AW8" s="243"/>
      <c r="AX8" s="243"/>
      <c r="AY8" s="243"/>
      <c r="AZ8" s="243"/>
      <c r="BA8" s="243"/>
    </row>
    <row r="9" spans="1:56">
      <c r="A9" s="243"/>
      <c r="B9" s="243"/>
      <c r="C9" s="219"/>
      <c r="D9" s="246" t="s">
        <v>45</v>
      </c>
      <c r="E9" s="246" t="s">
        <v>46</v>
      </c>
      <c r="F9" s="219" t="s">
        <v>37</v>
      </c>
      <c r="G9" s="246" t="s">
        <v>45</v>
      </c>
      <c r="H9" s="246"/>
      <c r="I9" s="246"/>
      <c r="J9" s="246" t="s">
        <v>46</v>
      </c>
      <c r="K9" s="246"/>
      <c r="L9" s="246"/>
      <c r="M9" s="219" t="s">
        <v>37</v>
      </c>
      <c r="N9" s="246" t="s">
        <v>45</v>
      </c>
      <c r="O9" s="246"/>
      <c r="P9" s="246"/>
      <c r="Q9" s="246" t="s">
        <v>46</v>
      </c>
      <c r="R9" s="246"/>
      <c r="S9" s="246"/>
      <c r="T9" s="243"/>
      <c r="U9" s="250" t="s">
        <v>45</v>
      </c>
      <c r="V9" s="250" t="s">
        <v>46</v>
      </c>
      <c r="W9" s="243" t="s">
        <v>37</v>
      </c>
      <c r="X9" s="250" t="s">
        <v>45</v>
      </c>
      <c r="Y9" s="250"/>
      <c r="Z9" s="250"/>
      <c r="AA9" s="250" t="s">
        <v>46</v>
      </c>
      <c r="AB9" s="250"/>
      <c r="AC9" s="250"/>
      <c r="AD9" s="243" t="s">
        <v>37</v>
      </c>
      <c r="AE9" s="250" t="s">
        <v>45</v>
      </c>
      <c r="AF9" s="250"/>
      <c r="AG9" s="250"/>
      <c r="AH9" s="250" t="s">
        <v>46</v>
      </c>
      <c r="AI9" s="250"/>
      <c r="AJ9" s="250"/>
      <c r="AK9" s="243"/>
      <c r="AL9" s="250" t="s">
        <v>45</v>
      </c>
      <c r="AM9" s="250" t="s">
        <v>46</v>
      </c>
      <c r="AN9" s="243" t="s">
        <v>37</v>
      </c>
      <c r="AO9" s="250" t="s">
        <v>45</v>
      </c>
      <c r="AP9" s="250"/>
      <c r="AQ9" s="250"/>
      <c r="AR9" s="250" t="s">
        <v>46</v>
      </c>
      <c r="AS9" s="250"/>
      <c r="AT9" s="250"/>
      <c r="AU9" s="243" t="s">
        <v>37</v>
      </c>
      <c r="AV9" s="250" t="s">
        <v>45</v>
      </c>
      <c r="AW9" s="250"/>
      <c r="AX9" s="250"/>
      <c r="AY9" s="250" t="s">
        <v>46</v>
      </c>
      <c r="AZ9" s="250"/>
      <c r="BA9" s="250"/>
    </row>
    <row r="10" spans="1:56" ht="46.5" customHeight="1">
      <c r="A10" s="243"/>
      <c r="B10" s="243"/>
      <c r="C10" s="219"/>
      <c r="D10" s="246"/>
      <c r="E10" s="246"/>
      <c r="F10" s="219"/>
      <c r="G10" s="167" t="s">
        <v>37</v>
      </c>
      <c r="H10" s="167" t="s">
        <v>44</v>
      </c>
      <c r="I10" s="167" t="s">
        <v>43</v>
      </c>
      <c r="J10" s="167" t="s">
        <v>37</v>
      </c>
      <c r="K10" s="167" t="s">
        <v>44</v>
      </c>
      <c r="L10" s="167" t="s">
        <v>43</v>
      </c>
      <c r="M10" s="219"/>
      <c r="N10" s="167" t="s">
        <v>37</v>
      </c>
      <c r="O10" s="167" t="s">
        <v>44</v>
      </c>
      <c r="P10" s="167" t="s">
        <v>43</v>
      </c>
      <c r="Q10" s="167" t="s">
        <v>37</v>
      </c>
      <c r="R10" s="167" t="s">
        <v>44</v>
      </c>
      <c r="S10" s="167" t="s">
        <v>43</v>
      </c>
      <c r="T10" s="243"/>
      <c r="U10" s="250"/>
      <c r="V10" s="250"/>
      <c r="W10" s="243"/>
      <c r="X10" s="168" t="s">
        <v>37</v>
      </c>
      <c r="Y10" s="168" t="s">
        <v>44</v>
      </c>
      <c r="Z10" s="168" t="s">
        <v>43</v>
      </c>
      <c r="AA10" s="168" t="s">
        <v>37</v>
      </c>
      <c r="AB10" s="168" t="s">
        <v>44</v>
      </c>
      <c r="AC10" s="168" t="s">
        <v>43</v>
      </c>
      <c r="AD10" s="243"/>
      <c r="AE10" s="168" t="s">
        <v>37</v>
      </c>
      <c r="AF10" s="168" t="s">
        <v>44</v>
      </c>
      <c r="AG10" s="168" t="s">
        <v>43</v>
      </c>
      <c r="AH10" s="168" t="s">
        <v>37</v>
      </c>
      <c r="AI10" s="168" t="s">
        <v>44</v>
      </c>
      <c r="AJ10" s="168" t="s">
        <v>43</v>
      </c>
      <c r="AK10" s="243"/>
      <c r="AL10" s="250"/>
      <c r="AM10" s="250"/>
      <c r="AN10" s="243"/>
      <c r="AO10" s="168" t="s">
        <v>37</v>
      </c>
      <c r="AP10" s="168" t="s">
        <v>44</v>
      </c>
      <c r="AQ10" s="168" t="s">
        <v>43</v>
      </c>
      <c r="AR10" s="168" t="s">
        <v>37</v>
      </c>
      <c r="AS10" s="168" t="s">
        <v>44</v>
      </c>
      <c r="AT10" s="168" t="s">
        <v>43</v>
      </c>
      <c r="AU10" s="243"/>
      <c r="AV10" s="168" t="s">
        <v>37</v>
      </c>
      <c r="AW10" s="168" t="s">
        <v>44</v>
      </c>
      <c r="AX10" s="168" t="s">
        <v>43</v>
      </c>
      <c r="AY10" s="168" t="s">
        <v>37</v>
      </c>
      <c r="AZ10" s="168" t="s">
        <v>44</v>
      </c>
      <c r="BA10" s="168" t="s">
        <v>43</v>
      </c>
    </row>
    <row r="11" spans="1:56" ht="27" customHeight="1">
      <c r="A11" s="168" t="s">
        <v>18</v>
      </c>
      <c r="B11" s="168" t="s">
        <v>19</v>
      </c>
      <c r="C11" s="167" t="s">
        <v>36</v>
      </c>
      <c r="D11" s="167" t="s">
        <v>439</v>
      </c>
      <c r="E11" s="167" t="s">
        <v>438</v>
      </c>
      <c r="F11" s="167" t="s">
        <v>437</v>
      </c>
      <c r="G11" s="167" t="s">
        <v>436</v>
      </c>
      <c r="H11" s="167">
        <v>6</v>
      </c>
      <c r="I11" s="167">
        <v>7</v>
      </c>
      <c r="J11" s="167" t="s">
        <v>435</v>
      </c>
      <c r="K11" s="167">
        <v>9</v>
      </c>
      <c r="L11" s="167">
        <v>10</v>
      </c>
      <c r="M11" s="167" t="s">
        <v>434</v>
      </c>
      <c r="N11" s="167" t="s">
        <v>433</v>
      </c>
      <c r="O11" s="167">
        <v>13</v>
      </c>
      <c r="P11" s="167">
        <v>14</v>
      </c>
      <c r="Q11" s="167" t="s">
        <v>432</v>
      </c>
      <c r="R11" s="167">
        <v>16</v>
      </c>
      <c r="S11" s="167">
        <v>17</v>
      </c>
      <c r="T11" s="168" t="s">
        <v>442</v>
      </c>
      <c r="U11" s="168" t="s">
        <v>443</v>
      </c>
      <c r="V11" s="168" t="s">
        <v>444</v>
      </c>
      <c r="W11" s="168" t="s">
        <v>445</v>
      </c>
      <c r="X11" s="168" t="s">
        <v>446</v>
      </c>
      <c r="Y11" s="168">
        <v>8</v>
      </c>
      <c r="Z11" s="168">
        <v>9</v>
      </c>
      <c r="AA11" s="168" t="s">
        <v>447</v>
      </c>
      <c r="AB11" s="168">
        <v>11</v>
      </c>
      <c r="AC11" s="168">
        <v>12</v>
      </c>
      <c r="AD11" s="168" t="s">
        <v>448</v>
      </c>
      <c r="AE11" s="168" t="s">
        <v>449</v>
      </c>
      <c r="AF11" s="168">
        <v>15</v>
      </c>
      <c r="AG11" s="168">
        <v>16</v>
      </c>
      <c r="AH11" s="168" t="s">
        <v>450</v>
      </c>
      <c r="AI11" s="168">
        <v>18</v>
      </c>
      <c r="AJ11" s="168">
        <v>19</v>
      </c>
      <c r="AK11" s="168" t="s">
        <v>471</v>
      </c>
      <c r="AL11" s="168" t="s">
        <v>472</v>
      </c>
      <c r="AM11" s="168" t="s">
        <v>473</v>
      </c>
      <c r="AN11" s="168" t="s">
        <v>474</v>
      </c>
      <c r="AO11" s="168" t="s">
        <v>475</v>
      </c>
      <c r="AP11" s="168" t="s">
        <v>476</v>
      </c>
      <c r="AQ11" s="168" t="s">
        <v>477</v>
      </c>
      <c r="AR11" s="168" t="s">
        <v>478</v>
      </c>
      <c r="AS11" s="168" t="s">
        <v>479</v>
      </c>
      <c r="AT11" s="168" t="s">
        <v>480</v>
      </c>
      <c r="AU11" s="168" t="s">
        <v>481</v>
      </c>
      <c r="AV11" s="168" t="s">
        <v>482</v>
      </c>
      <c r="AW11" s="168" t="s">
        <v>483</v>
      </c>
      <c r="AX11" s="168" t="s">
        <v>484</v>
      </c>
      <c r="AY11" s="168" t="s">
        <v>485</v>
      </c>
      <c r="AZ11" s="168" t="s">
        <v>486</v>
      </c>
      <c r="BA11" s="168" t="s">
        <v>487</v>
      </c>
    </row>
    <row r="12" spans="1:56">
      <c r="A12" s="169"/>
      <c r="B12" s="170" t="s">
        <v>39</v>
      </c>
      <c r="C12" s="171">
        <f>SUBTOTAL(9,C13:C46)</f>
        <v>0</v>
      </c>
      <c r="D12" s="171">
        <f t="shared" ref="D12:AJ12" si="0">SUBTOTAL(9,D13:D46)</f>
        <v>0</v>
      </c>
      <c r="E12" s="171">
        <f t="shared" si="0"/>
        <v>0</v>
      </c>
      <c r="F12" s="171">
        <f t="shared" si="0"/>
        <v>0</v>
      </c>
      <c r="G12" s="171">
        <f t="shared" si="0"/>
        <v>0</v>
      </c>
      <c r="H12" s="171">
        <f t="shared" si="0"/>
        <v>0</v>
      </c>
      <c r="I12" s="171">
        <f t="shared" si="0"/>
        <v>0</v>
      </c>
      <c r="J12" s="171">
        <f t="shared" si="0"/>
        <v>0</v>
      </c>
      <c r="K12" s="171">
        <f t="shared" si="0"/>
        <v>0</v>
      </c>
      <c r="L12" s="171">
        <f t="shared" si="0"/>
        <v>0</v>
      </c>
      <c r="M12" s="171">
        <f>SUBTOTAL(9,M13:M46)</f>
        <v>0</v>
      </c>
      <c r="N12" s="171">
        <f t="shared" si="0"/>
        <v>0</v>
      </c>
      <c r="O12" s="171">
        <f t="shared" si="0"/>
        <v>0</v>
      </c>
      <c r="P12" s="171">
        <f t="shared" si="0"/>
        <v>0</v>
      </c>
      <c r="Q12" s="171">
        <f t="shared" si="0"/>
        <v>0</v>
      </c>
      <c r="R12" s="171">
        <f t="shared" si="0"/>
        <v>0</v>
      </c>
      <c r="S12" s="171">
        <f t="shared" si="0"/>
        <v>0</v>
      </c>
      <c r="T12" s="172">
        <f>SUBTOTAL(9,T13:T46)</f>
        <v>43796.432468999992</v>
      </c>
      <c r="U12" s="172">
        <f t="shared" si="0"/>
        <v>39005.422468999983</v>
      </c>
      <c r="V12" s="172">
        <f t="shared" si="0"/>
        <v>4791.01</v>
      </c>
      <c r="W12" s="172">
        <f t="shared" si="0"/>
        <v>36700.703468999993</v>
      </c>
      <c r="X12" s="172">
        <f>SUBTOTAL(9,X13:X46)</f>
        <v>36700.703468999993</v>
      </c>
      <c r="Y12" s="172">
        <f t="shared" si="0"/>
        <v>36700.703468999993</v>
      </c>
      <c r="Z12" s="172">
        <f t="shared" si="0"/>
        <v>0</v>
      </c>
      <c r="AA12" s="172">
        <f t="shared" si="0"/>
        <v>0</v>
      </c>
      <c r="AB12" s="172">
        <f t="shared" si="0"/>
        <v>0</v>
      </c>
      <c r="AC12" s="172">
        <f t="shared" si="0"/>
        <v>0</v>
      </c>
      <c r="AD12" s="172">
        <f t="shared" si="0"/>
        <v>7095.7290000000003</v>
      </c>
      <c r="AE12" s="172">
        <f t="shared" si="0"/>
        <v>2304.7190000000001</v>
      </c>
      <c r="AF12" s="172">
        <f t="shared" si="0"/>
        <v>2304.7190000000001</v>
      </c>
      <c r="AG12" s="172">
        <f t="shared" si="0"/>
        <v>0</v>
      </c>
      <c r="AH12" s="172">
        <f t="shared" si="0"/>
        <v>4791.01</v>
      </c>
      <c r="AI12" s="172">
        <f t="shared" si="0"/>
        <v>4791.01</v>
      </c>
      <c r="AJ12" s="172">
        <f t="shared" si="0"/>
        <v>0</v>
      </c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</row>
    <row r="13" spans="1:56">
      <c r="A13" s="174" t="s">
        <v>20</v>
      </c>
      <c r="B13" s="175" t="s">
        <v>302</v>
      </c>
      <c r="C13" s="171">
        <f>SUBTOTAL(9,C14:C34)</f>
        <v>0</v>
      </c>
      <c r="D13" s="171">
        <f t="shared" ref="D13:AJ13" si="1">SUBTOTAL(9,D14:D34)</f>
        <v>0</v>
      </c>
      <c r="E13" s="171">
        <f t="shared" si="1"/>
        <v>0</v>
      </c>
      <c r="F13" s="171">
        <f t="shared" si="1"/>
        <v>0</v>
      </c>
      <c r="G13" s="171">
        <f t="shared" si="1"/>
        <v>0</v>
      </c>
      <c r="H13" s="171">
        <f t="shared" si="1"/>
        <v>0</v>
      </c>
      <c r="I13" s="171">
        <f t="shared" si="1"/>
        <v>0</v>
      </c>
      <c r="J13" s="171">
        <f t="shared" si="1"/>
        <v>0</v>
      </c>
      <c r="K13" s="171">
        <f t="shared" si="1"/>
        <v>0</v>
      </c>
      <c r="L13" s="171">
        <f t="shared" si="1"/>
        <v>0</v>
      </c>
      <c r="M13" s="171">
        <f t="shared" si="1"/>
        <v>0</v>
      </c>
      <c r="N13" s="171">
        <f t="shared" si="1"/>
        <v>0</v>
      </c>
      <c r="O13" s="171">
        <f t="shared" si="1"/>
        <v>0</v>
      </c>
      <c r="P13" s="171">
        <f t="shared" si="1"/>
        <v>0</v>
      </c>
      <c r="Q13" s="171">
        <f t="shared" si="1"/>
        <v>0</v>
      </c>
      <c r="R13" s="171">
        <f t="shared" si="1"/>
        <v>0</v>
      </c>
      <c r="S13" s="171">
        <f t="shared" si="1"/>
        <v>0</v>
      </c>
      <c r="T13" s="171">
        <f t="shared" si="1"/>
        <v>37058.607468999995</v>
      </c>
      <c r="U13" s="171">
        <f t="shared" si="1"/>
        <v>36570.607468999995</v>
      </c>
      <c r="V13" s="171">
        <f>SUBTOTAL(9,V14:V34)</f>
        <v>488</v>
      </c>
      <c r="W13" s="171">
        <f t="shared" si="1"/>
        <v>36570.607468999995</v>
      </c>
      <c r="X13" s="171">
        <f t="shared" si="1"/>
        <v>36570.607468999995</v>
      </c>
      <c r="Y13" s="171">
        <f t="shared" si="1"/>
        <v>36570.607468999995</v>
      </c>
      <c r="Z13" s="171">
        <f t="shared" si="1"/>
        <v>0</v>
      </c>
      <c r="AA13" s="171">
        <f t="shared" si="1"/>
        <v>0</v>
      </c>
      <c r="AB13" s="171">
        <f t="shared" si="1"/>
        <v>0</v>
      </c>
      <c r="AC13" s="171">
        <f t="shared" si="1"/>
        <v>0</v>
      </c>
      <c r="AD13" s="171">
        <f t="shared" si="1"/>
        <v>488</v>
      </c>
      <c r="AE13" s="171">
        <f t="shared" si="1"/>
        <v>0</v>
      </c>
      <c r="AF13" s="171">
        <f t="shared" si="1"/>
        <v>0</v>
      </c>
      <c r="AG13" s="171">
        <f t="shared" si="1"/>
        <v>0</v>
      </c>
      <c r="AH13" s="171">
        <f t="shared" si="1"/>
        <v>488</v>
      </c>
      <c r="AI13" s="171">
        <f t="shared" si="1"/>
        <v>488</v>
      </c>
      <c r="AJ13" s="171">
        <f t="shared" si="1"/>
        <v>0</v>
      </c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</row>
    <row r="14" spans="1:56" ht="21.75" customHeight="1">
      <c r="A14" s="176">
        <v>1</v>
      </c>
      <c r="B14" s="177" t="s">
        <v>67</v>
      </c>
      <c r="C14" s="178">
        <f>D14+E14</f>
        <v>0</v>
      </c>
      <c r="D14" s="179">
        <f>G14+N14</f>
        <v>0</v>
      </c>
      <c r="E14" s="179">
        <f>J14+Q14</f>
        <v>0</v>
      </c>
      <c r="F14" s="179">
        <f>G14+J14</f>
        <v>0</v>
      </c>
      <c r="G14" s="179">
        <f>H14+I14</f>
        <v>0</v>
      </c>
      <c r="H14" s="179"/>
      <c r="I14" s="179"/>
      <c r="J14" s="179">
        <f>K14+L14</f>
        <v>0</v>
      </c>
      <c r="K14" s="179"/>
      <c r="L14" s="179"/>
      <c r="M14" s="179">
        <f>N14+Q14</f>
        <v>0</v>
      </c>
      <c r="N14" s="179">
        <f>O14+P14</f>
        <v>0</v>
      </c>
      <c r="O14" s="180"/>
      <c r="P14" s="179"/>
      <c r="Q14" s="179">
        <f>R14+S14</f>
        <v>0</v>
      </c>
      <c r="R14" s="179"/>
      <c r="S14" s="179"/>
      <c r="T14" s="181">
        <f>U14+V14</f>
        <v>0</v>
      </c>
      <c r="U14" s="182">
        <f>X14+AE14</f>
        <v>0</v>
      </c>
      <c r="V14" s="182">
        <f>AA14+AH14</f>
        <v>0</v>
      </c>
      <c r="W14" s="182">
        <f>X14+AA14</f>
        <v>0</v>
      </c>
      <c r="X14" s="182">
        <f>Y14+Z14</f>
        <v>0</v>
      </c>
      <c r="Y14" s="183">
        <v>0</v>
      </c>
      <c r="Z14" s="182">
        <v>0</v>
      </c>
      <c r="AA14" s="182">
        <f>AB14+AC14</f>
        <v>0</v>
      </c>
      <c r="AB14" s="182"/>
      <c r="AC14" s="182">
        <v>0</v>
      </c>
      <c r="AD14" s="184">
        <f t="shared" ref="AD14:AD23" si="2">AE14+AH14</f>
        <v>0</v>
      </c>
      <c r="AE14" s="184">
        <f t="shared" ref="AE14:AE23" si="3">AF14+AG14</f>
        <v>0</v>
      </c>
      <c r="AF14" s="182">
        <v>0</v>
      </c>
      <c r="AG14" s="182">
        <v>0</v>
      </c>
      <c r="AH14" s="184">
        <f t="shared" ref="AH14:AH34" si="4">AI14+AJ14</f>
        <v>0</v>
      </c>
      <c r="AI14" s="182"/>
      <c r="AJ14" s="182">
        <v>0</v>
      </c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</row>
    <row r="15" spans="1:56" ht="21.75" customHeight="1">
      <c r="A15" s="176">
        <v>2</v>
      </c>
      <c r="B15" s="177" t="s">
        <v>466</v>
      </c>
      <c r="C15" s="178">
        <f t="shared" ref="C15:C34" si="5">D15+E15</f>
        <v>0</v>
      </c>
      <c r="D15" s="179">
        <f t="shared" ref="D15:D34" si="6">G15+N15</f>
        <v>0</v>
      </c>
      <c r="E15" s="179">
        <f>J15+Q15</f>
        <v>0</v>
      </c>
      <c r="F15" s="179">
        <f t="shared" ref="F15:F34" si="7">G15+J15</f>
        <v>0</v>
      </c>
      <c r="G15" s="179">
        <f t="shared" ref="G15:G34" si="8">H15+I15</f>
        <v>0</v>
      </c>
      <c r="H15" s="179"/>
      <c r="I15" s="179"/>
      <c r="J15" s="179">
        <f t="shared" ref="J15:J34" si="9">K15+L15</f>
        <v>0</v>
      </c>
      <c r="K15" s="179"/>
      <c r="L15" s="179"/>
      <c r="M15" s="179">
        <f t="shared" ref="M15:M34" si="10">N15+Q15</f>
        <v>0</v>
      </c>
      <c r="N15" s="179">
        <f t="shared" ref="N15:N34" si="11">O15+P15</f>
        <v>0</v>
      </c>
      <c r="O15" s="180"/>
      <c r="P15" s="179"/>
      <c r="Q15" s="179">
        <f t="shared" ref="Q15:Q34" si="12">R15+S15</f>
        <v>0</v>
      </c>
      <c r="R15" s="179"/>
      <c r="S15" s="179"/>
      <c r="T15" s="181">
        <f t="shared" ref="T15:T34" si="13">U15+V15</f>
        <v>0</v>
      </c>
      <c r="U15" s="182">
        <f t="shared" ref="U15:U34" si="14">X15+AE15</f>
        <v>0</v>
      </c>
      <c r="V15" s="182">
        <f t="shared" ref="V15:V34" si="15">AA15+AH15</f>
        <v>0</v>
      </c>
      <c r="W15" s="182">
        <f t="shared" ref="W15:W34" si="16">X15+AA15</f>
        <v>0</v>
      </c>
      <c r="X15" s="182">
        <f t="shared" ref="X15:X34" si="17">Y15+Z15</f>
        <v>0</v>
      </c>
      <c r="Y15" s="183">
        <v>0</v>
      </c>
      <c r="Z15" s="182">
        <v>0</v>
      </c>
      <c r="AA15" s="182">
        <f t="shared" ref="AA15:AA23" si="18">AB15+AC15</f>
        <v>0</v>
      </c>
      <c r="AB15" s="182"/>
      <c r="AC15" s="182">
        <v>0</v>
      </c>
      <c r="AD15" s="184">
        <f t="shared" si="2"/>
        <v>0</v>
      </c>
      <c r="AE15" s="184">
        <f t="shared" si="3"/>
        <v>0</v>
      </c>
      <c r="AF15" s="182">
        <v>0</v>
      </c>
      <c r="AG15" s="182">
        <v>0</v>
      </c>
      <c r="AH15" s="184">
        <f t="shared" si="4"/>
        <v>0</v>
      </c>
      <c r="AI15" s="182"/>
      <c r="AJ15" s="182">
        <v>0</v>
      </c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D15" s="165"/>
    </row>
    <row r="16" spans="1:56" ht="24.75" customHeight="1">
      <c r="A16" s="176">
        <v>3</v>
      </c>
      <c r="B16" s="186" t="s">
        <v>381</v>
      </c>
      <c r="C16" s="178">
        <f t="shared" si="5"/>
        <v>0</v>
      </c>
      <c r="D16" s="179">
        <f t="shared" si="6"/>
        <v>0</v>
      </c>
      <c r="E16" s="179">
        <f t="shared" ref="E16:E34" si="19">J16+Q16</f>
        <v>0</v>
      </c>
      <c r="F16" s="179">
        <f t="shared" si="7"/>
        <v>0</v>
      </c>
      <c r="G16" s="179">
        <f t="shared" si="8"/>
        <v>0</v>
      </c>
      <c r="H16" s="179"/>
      <c r="I16" s="179"/>
      <c r="J16" s="179">
        <f t="shared" si="9"/>
        <v>0</v>
      </c>
      <c r="K16" s="179"/>
      <c r="L16" s="179"/>
      <c r="M16" s="179">
        <f t="shared" si="10"/>
        <v>0</v>
      </c>
      <c r="N16" s="179">
        <f t="shared" si="11"/>
        <v>0</v>
      </c>
      <c r="O16" s="180"/>
      <c r="P16" s="179"/>
      <c r="Q16" s="179">
        <f t="shared" si="12"/>
        <v>0</v>
      </c>
      <c r="R16" s="179"/>
      <c r="S16" s="179"/>
      <c r="T16" s="181">
        <f t="shared" si="13"/>
        <v>488</v>
      </c>
      <c r="U16" s="182">
        <f t="shared" si="14"/>
        <v>0</v>
      </c>
      <c r="V16" s="182">
        <f t="shared" si="15"/>
        <v>488</v>
      </c>
      <c r="W16" s="182">
        <f t="shared" si="16"/>
        <v>0</v>
      </c>
      <c r="X16" s="182">
        <f t="shared" si="17"/>
        <v>0</v>
      </c>
      <c r="Y16" s="183"/>
      <c r="Z16" s="182"/>
      <c r="AA16" s="182">
        <f t="shared" si="18"/>
        <v>0</v>
      </c>
      <c r="AB16" s="182"/>
      <c r="AC16" s="182"/>
      <c r="AD16" s="184">
        <f t="shared" si="2"/>
        <v>488</v>
      </c>
      <c r="AE16" s="184">
        <f t="shared" si="3"/>
        <v>0</v>
      </c>
      <c r="AF16" s="182"/>
      <c r="AG16" s="182"/>
      <c r="AH16" s="184">
        <f t="shared" si="4"/>
        <v>488</v>
      </c>
      <c r="AI16" s="182">
        <v>488</v>
      </c>
      <c r="AJ16" s="182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</row>
    <row r="17" spans="1:53" ht="25.5">
      <c r="A17" s="176">
        <v>4</v>
      </c>
      <c r="B17" s="186" t="s">
        <v>467</v>
      </c>
      <c r="C17" s="178">
        <f t="shared" si="5"/>
        <v>0</v>
      </c>
      <c r="D17" s="179">
        <f t="shared" si="6"/>
        <v>0</v>
      </c>
      <c r="E17" s="179">
        <f t="shared" si="19"/>
        <v>0</v>
      </c>
      <c r="F17" s="179">
        <f t="shared" si="7"/>
        <v>0</v>
      </c>
      <c r="G17" s="179">
        <f t="shared" si="8"/>
        <v>0</v>
      </c>
      <c r="H17" s="179"/>
      <c r="I17" s="179"/>
      <c r="J17" s="179">
        <f t="shared" si="9"/>
        <v>0</v>
      </c>
      <c r="K17" s="179"/>
      <c r="L17" s="179"/>
      <c r="M17" s="179">
        <f t="shared" si="10"/>
        <v>0</v>
      </c>
      <c r="N17" s="179">
        <f t="shared" si="11"/>
        <v>0</v>
      </c>
      <c r="O17" s="180"/>
      <c r="P17" s="179"/>
      <c r="Q17" s="179">
        <f t="shared" si="12"/>
        <v>0</v>
      </c>
      <c r="R17" s="179"/>
      <c r="S17" s="179"/>
      <c r="T17" s="181">
        <f t="shared" si="13"/>
        <v>0</v>
      </c>
      <c r="U17" s="182">
        <f t="shared" si="14"/>
        <v>0</v>
      </c>
      <c r="V17" s="182">
        <f t="shared" si="15"/>
        <v>0</v>
      </c>
      <c r="W17" s="182">
        <f t="shared" si="16"/>
        <v>0</v>
      </c>
      <c r="X17" s="182">
        <f t="shared" si="17"/>
        <v>0</v>
      </c>
      <c r="Y17" s="183">
        <v>0</v>
      </c>
      <c r="Z17" s="182">
        <v>0</v>
      </c>
      <c r="AA17" s="182">
        <f t="shared" si="18"/>
        <v>0</v>
      </c>
      <c r="AB17" s="182">
        <v>0</v>
      </c>
      <c r="AC17" s="182">
        <v>0</v>
      </c>
      <c r="AD17" s="184">
        <f t="shared" si="2"/>
        <v>0</v>
      </c>
      <c r="AE17" s="184">
        <f t="shared" si="3"/>
        <v>0</v>
      </c>
      <c r="AF17" s="182">
        <v>0</v>
      </c>
      <c r="AG17" s="182">
        <v>0</v>
      </c>
      <c r="AH17" s="184">
        <f t="shared" si="4"/>
        <v>0</v>
      </c>
      <c r="AI17" s="182"/>
      <c r="AJ17" s="182">
        <v>0</v>
      </c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</row>
    <row r="18" spans="1:53">
      <c r="A18" s="176">
        <v>5</v>
      </c>
      <c r="B18" s="177" t="s">
        <v>383</v>
      </c>
      <c r="C18" s="178">
        <f t="shared" si="5"/>
        <v>0</v>
      </c>
      <c r="D18" s="179">
        <f t="shared" si="6"/>
        <v>0</v>
      </c>
      <c r="E18" s="179">
        <f t="shared" si="19"/>
        <v>0</v>
      </c>
      <c r="F18" s="179">
        <f t="shared" si="7"/>
        <v>0</v>
      </c>
      <c r="G18" s="179">
        <f t="shared" si="8"/>
        <v>0</v>
      </c>
      <c r="H18" s="179"/>
      <c r="I18" s="179"/>
      <c r="J18" s="179">
        <f t="shared" si="9"/>
        <v>0</v>
      </c>
      <c r="K18" s="179"/>
      <c r="L18" s="179"/>
      <c r="M18" s="179">
        <f t="shared" si="10"/>
        <v>0</v>
      </c>
      <c r="N18" s="179">
        <f t="shared" si="11"/>
        <v>0</v>
      </c>
      <c r="O18" s="180"/>
      <c r="P18" s="179"/>
      <c r="Q18" s="179">
        <f t="shared" si="12"/>
        <v>0</v>
      </c>
      <c r="R18" s="179"/>
      <c r="S18" s="179"/>
      <c r="T18" s="181">
        <f t="shared" si="13"/>
        <v>0</v>
      </c>
      <c r="U18" s="182">
        <f t="shared" si="14"/>
        <v>0</v>
      </c>
      <c r="V18" s="182">
        <f t="shared" si="15"/>
        <v>0</v>
      </c>
      <c r="W18" s="182">
        <f t="shared" si="16"/>
        <v>0</v>
      </c>
      <c r="X18" s="182">
        <f t="shared" si="17"/>
        <v>0</v>
      </c>
      <c r="Y18" s="183">
        <v>0</v>
      </c>
      <c r="Z18" s="182">
        <v>0</v>
      </c>
      <c r="AA18" s="182">
        <f t="shared" si="18"/>
        <v>0</v>
      </c>
      <c r="AB18" s="182">
        <v>0</v>
      </c>
      <c r="AC18" s="182">
        <v>0</v>
      </c>
      <c r="AD18" s="184">
        <f t="shared" si="2"/>
        <v>0</v>
      </c>
      <c r="AE18" s="184">
        <f t="shared" si="3"/>
        <v>0</v>
      </c>
      <c r="AF18" s="182">
        <v>0</v>
      </c>
      <c r="AG18" s="182">
        <v>0</v>
      </c>
      <c r="AH18" s="184">
        <f t="shared" si="4"/>
        <v>0</v>
      </c>
      <c r="AI18" s="182"/>
      <c r="AJ18" s="182">
        <v>0</v>
      </c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</row>
    <row r="19" spans="1:53">
      <c r="A19" s="176">
        <v>6</v>
      </c>
      <c r="B19" s="177" t="s">
        <v>453</v>
      </c>
      <c r="C19" s="178">
        <f t="shared" si="5"/>
        <v>0</v>
      </c>
      <c r="D19" s="179">
        <f t="shared" si="6"/>
        <v>0</v>
      </c>
      <c r="E19" s="179">
        <f t="shared" si="19"/>
        <v>0</v>
      </c>
      <c r="F19" s="179">
        <f t="shared" si="7"/>
        <v>0</v>
      </c>
      <c r="G19" s="179">
        <f t="shared" si="8"/>
        <v>0</v>
      </c>
      <c r="H19" s="179"/>
      <c r="I19" s="179"/>
      <c r="J19" s="179">
        <f t="shared" si="9"/>
        <v>0</v>
      </c>
      <c r="K19" s="179"/>
      <c r="L19" s="179"/>
      <c r="M19" s="179">
        <f t="shared" si="10"/>
        <v>0</v>
      </c>
      <c r="N19" s="179">
        <f t="shared" si="11"/>
        <v>0</v>
      </c>
      <c r="O19" s="180"/>
      <c r="P19" s="179"/>
      <c r="Q19" s="179">
        <f t="shared" si="12"/>
        <v>0</v>
      </c>
      <c r="R19" s="179"/>
      <c r="S19" s="179"/>
      <c r="T19" s="181">
        <f t="shared" si="13"/>
        <v>0</v>
      </c>
      <c r="U19" s="182">
        <f t="shared" si="14"/>
        <v>0</v>
      </c>
      <c r="V19" s="182">
        <f t="shared" si="15"/>
        <v>0</v>
      </c>
      <c r="W19" s="182">
        <f t="shared" si="16"/>
        <v>0</v>
      </c>
      <c r="X19" s="182">
        <f t="shared" si="17"/>
        <v>0</v>
      </c>
      <c r="Y19" s="183">
        <v>0</v>
      </c>
      <c r="Z19" s="182">
        <v>0</v>
      </c>
      <c r="AA19" s="182">
        <f t="shared" si="18"/>
        <v>0</v>
      </c>
      <c r="AB19" s="182">
        <v>0</v>
      </c>
      <c r="AC19" s="182">
        <v>0</v>
      </c>
      <c r="AD19" s="184">
        <f t="shared" si="2"/>
        <v>0</v>
      </c>
      <c r="AE19" s="184">
        <f t="shared" si="3"/>
        <v>0</v>
      </c>
      <c r="AF19" s="182">
        <v>0</v>
      </c>
      <c r="AG19" s="182">
        <v>0</v>
      </c>
      <c r="AH19" s="184">
        <f t="shared" si="4"/>
        <v>0</v>
      </c>
      <c r="AI19" s="182"/>
      <c r="AJ19" s="182">
        <v>0</v>
      </c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</row>
    <row r="20" spans="1:53">
      <c r="A20" s="176">
        <v>7</v>
      </c>
      <c r="B20" s="177" t="s">
        <v>382</v>
      </c>
      <c r="C20" s="178">
        <f t="shared" si="5"/>
        <v>0</v>
      </c>
      <c r="D20" s="179">
        <f t="shared" si="6"/>
        <v>0</v>
      </c>
      <c r="E20" s="179">
        <f t="shared" si="19"/>
        <v>0</v>
      </c>
      <c r="F20" s="179">
        <f t="shared" si="7"/>
        <v>0</v>
      </c>
      <c r="G20" s="179">
        <f t="shared" si="8"/>
        <v>0</v>
      </c>
      <c r="H20" s="179"/>
      <c r="I20" s="179"/>
      <c r="J20" s="179">
        <f t="shared" si="9"/>
        <v>0</v>
      </c>
      <c r="K20" s="179"/>
      <c r="L20" s="179"/>
      <c r="M20" s="179">
        <f t="shared" si="10"/>
        <v>0</v>
      </c>
      <c r="N20" s="179">
        <f t="shared" si="11"/>
        <v>0</v>
      </c>
      <c r="O20" s="180"/>
      <c r="P20" s="179"/>
      <c r="Q20" s="179">
        <f t="shared" si="12"/>
        <v>0</v>
      </c>
      <c r="R20" s="179"/>
      <c r="S20" s="179"/>
      <c r="T20" s="181">
        <f t="shared" si="13"/>
        <v>0</v>
      </c>
      <c r="U20" s="182">
        <f t="shared" si="14"/>
        <v>0</v>
      </c>
      <c r="V20" s="182">
        <f t="shared" si="15"/>
        <v>0</v>
      </c>
      <c r="W20" s="182">
        <f t="shared" si="16"/>
        <v>0</v>
      </c>
      <c r="X20" s="182">
        <f t="shared" si="17"/>
        <v>0</v>
      </c>
      <c r="Y20" s="183">
        <v>0</v>
      </c>
      <c r="Z20" s="182">
        <v>0</v>
      </c>
      <c r="AA20" s="182">
        <f t="shared" si="18"/>
        <v>0</v>
      </c>
      <c r="AB20" s="182">
        <v>0</v>
      </c>
      <c r="AC20" s="182">
        <v>0</v>
      </c>
      <c r="AD20" s="184">
        <f t="shared" si="2"/>
        <v>0</v>
      </c>
      <c r="AE20" s="184">
        <f t="shared" si="3"/>
        <v>0</v>
      </c>
      <c r="AF20" s="182">
        <v>0</v>
      </c>
      <c r="AG20" s="182">
        <v>0</v>
      </c>
      <c r="AH20" s="184">
        <f t="shared" si="4"/>
        <v>0</v>
      </c>
      <c r="AI20" s="182"/>
      <c r="AJ20" s="182">
        <v>0</v>
      </c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</row>
    <row r="21" spans="1:53">
      <c r="A21" s="176">
        <v>8</v>
      </c>
      <c r="B21" s="177" t="s">
        <v>468</v>
      </c>
      <c r="C21" s="178">
        <f t="shared" si="5"/>
        <v>0</v>
      </c>
      <c r="D21" s="179">
        <f t="shared" si="6"/>
        <v>0</v>
      </c>
      <c r="E21" s="179">
        <f t="shared" si="19"/>
        <v>0</v>
      </c>
      <c r="F21" s="179">
        <f t="shared" si="7"/>
        <v>0</v>
      </c>
      <c r="G21" s="179">
        <f t="shared" si="8"/>
        <v>0</v>
      </c>
      <c r="H21" s="179"/>
      <c r="I21" s="179"/>
      <c r="J21" s="179">
        <f t="shared" si="9"/>
        <v>0</v>
      </c>
      <c r="K21" s="179"/>
      <c r="L21" s="179"/>
      <c r="M21" s="179">
        <f t="shared" si="10"/>
        <v>0</v>
      </c>
      <c r="N21" s="179">
        <f t="shared" si="11"/>
        <v>0</v>
      </c>
      <c r="O21" s="180"/>
      <c r="P21" s="179"/>
      <c r="Q21" s="179">
        <f t="shared" si="12"/>
        <v>0</v>
      </c>
      <c r="R21" s="179"/>
      <c r="S21" s="179"/>
      <c r="T21" s="181">
        <f t="shared" si="13"/>
        <v>0</v>
      </c>
      <c r="U21" s="182">
        <f t="shared" si="14"/>
        <v>0</v>
      </c>
      <c r="V21" s="182">
        <f t="shared" si="15"/>
        <v>0</v>
      </c>
      <c r="W21" s="182">
        <f t="shared" si="16"/>
        <v>0</v>
      </c>
      <c r="X21" s="182">
        <f t="shared" si="17"/>
        <v>0</v>
      </c>
      <c r="Y21" s="183">
        <v>0</v>
      </c>
      <c r="Z21" s="182">
        <v>0</v>
      </c>
      <c r="AA21" s="182">
        <f t="shared" si="18"/>
        <v>0</v>
      </c>
      <c r="AB21" s="182">
        <v>0</v>
      </c>
      <c r="AC21" s="182">
        <v>0</v>
      </c>
      <c r="AD21" s="184">
        <f t="shared" si="2"/>
        <v>0</v>
      </c>
      <c r="AE21" s="184">
        <f t="shared" si="3"/>
        <v>0</v>
      </c>
      <c r="AF21" s="182">
        <v>0</v>
      </c>
      <c r="AG21" s="182">
        <v>0</v>
      </c>
      <c r="AH21" s="184">
        <f t="shared" si="4"/>
        <v>0</v>
      </c>
      <c r="AI21" s="182"/>
      <c r="AJ21" s="182">
        <v>0</v>
      </c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</row>
    <row r="22" spans="1:53">
      <c r="A22" s="176">
        <v>9</v>
      </c>
      <c r="B22" s="177" t="s">
        <v>127</v>
      </c>
      <c r="C22" s="178">
        <f t="shared" si="5"/>
        <v>0</v>
      </c>
      <c r="D22" s="179">
        <f t="shared" si="6"/>
        <v>0</v>
      </c>
      <c r="E22" s="179">
        <f t="shared" si="19"/>
        <v>0</v>
      </c>
      <c r="F22" s="179">
        <f t="shared" si="7"/>
        <v>0</v>
      </c>
      <c r="G22" s="179">
        <f t="shared" si="8"/>
        <v>0</v>
      </c>
      <c r="H22" s="179"/>
      <c r="I22" s="179"/>
      <c r="J22" s="179">
        <f t="shared" si="9"/>
        <v>0</v>
      </c>
      <c r="K22" s="179"/>
      <c r="L22" s="179"/>
      <c r="M22" s="179">
        <f t="shared" si="10"/>
        <v>0</v>
      </c>
      <c r="N22" s="179">
        <f t="shared" si="11"/>
        <v>0</v>
      </c>
      <c r="O22" s="180"/>
      <c r="P22" s="179"/>
      <c r="Q22" s="179">
        <f t="shared" si="12"/>
        <v>0</v>
      </c>
      <c r="R22" s="179"/>
      <c r="S22" s="179"/>
      <c r="T22" s="181">
        <f t="shared" si="13"/>
        <v>0</v>
      </c>
      <c r="U22" s="182">
        <f t="shared" si="14"/>
        <v>0</v>
      </c>
      <c r="V22" s="182">
        <f t="shared" si="15"/>
        <v>0</v>
      </c>
      <c r="W22" s="182">
        <f t="shared" si="16"/>
        <v>0</v>
      </c>
      <c r="X22" s="182">
        <f t="shared" si="17"/>
        <v>0</v>
      </c>
      <c r="Y22" s="183">
        <v>0</v>
      </c>
      <c r="Z22" s="182">
        <v>0</v>
      </c>
      <c r="AA22" s="182">
        <f t="shared" si="18"/>
        <v>0</v>
      </c>
      <c r="AB22" s="182"/>
      <c r="AC22" s="182">
        <v>0</v>
      </c>
      <c r="AD22" s="184">
        <f t="shared" si="2"/>
        <v>0</v>
      </c>
      <c r="AE22" s="184">
        <f t="shared" si="3"/>
        <v>0</v>
      </c>
      <c r="AF22" s="182">
        <v>0</v>
      </c>
      <c r="AG22" s="182">
        <v>0</v>
      </c>
      <c r="AH22" s="184">
        <f t="shared" si="4"/>
        <v>0</v>
      </c>
      <c r="AI22" s="182">
        <v>0</v>
      </c>
      <c r="AJ22" s="182">
        <v>0</v>
      </c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</row>
    <row r="23" spans="1:53" ht="25.5" customHeight="1">
      <c r="A23" s="176">
        <v>10</v>
      </c>
      <c r="B23" s="177" t="s">
        <v>469</v>
      </c>
      <c r="C23" s="178">
        <f t="shared" si="5"/>
        <v>0</v>
      </c>
      <c r="D23" s="179">
        <f t="shared" si="6"/>
        <v>0</v>
      </c>
      <c r="E23" s="179">
        <f t="shared" si="19"/>
        <v>0</v>
      </c>
      <c r="F23" s="179">
        <f t="shared" si="7"/>
        <v>0</v>
      </c>
      <c r="G23" s="179">
        <f t="shared" si="8"/>
        <v>0</v>
      </c>
      <c r="H23" s="179"/>
      <c r="I23" s="179"/>
      <c r="J23" s="179">
        <f t="shared" si="9"/>
        <v>0</v>
      </c>
      <c r="K23" s="179"/>
      <c r="L23" s="179"/>
      <c r="M23" s="179">
        <f t="shared" si="10"/>
        <v>0</v>
      </c>
      <c r="N23" s="179">
        <f t="shared" si="11"/>
        <v>0</v>
      </c>
      <c r="O23" s="180"/>
      <c r="P23" s="179"/>
      <c r="Q23" s="179">
        <f t="shared" si="12"/>
        <v>0</v>
      </c>
      <c r="R23" s="179"/>
      <c r="S23" s="179"/>
      <c r="T23" s="181">
        <f t="shared" si="13"/>
        <v>0</v>
      </c>
      <c r="U23" s="182">
        <f t="shared" si="14"/>
        <v>0</v>
      </c>
      <c r="V23" s="182">
        <f t="shared" si="15"/>
        <v>0</v>
      </c>
      <c r="W23" s="182">
        <f t="shared" si="16"/>
        <v>0</v>
      </c>
      <c r="X23" s="182">
        <f t="shared" si="17"/>
        <v>0</v>
      </c>
      <c r="Y23" s="183">
        <v>0</v>
      </c>
      <c r="Z23" s="182">
        <v>0</v>
      </c>
      <c r="AA23" s="182">
        <f t="shared" si="18"/>
        <v>0</v>
      </c>
      <c r="AB23" s="182"/>
      <c r="AC23" s="182">
        <v>0</v>
      </c>
      <c r="AD23" s="184">
        <f t="shared" si="2"/>
        <v>0</v>
      </c>
      <c r="AE23" s="184">
        <f t="shared" si="3"/>
        <v>0</v>
      </c>
      <c r="AF23" s="182">
        <v>0</v>
      </c>
      <c r="AG23" s="182">
        <v>0</v>
      </c>
      <c r="AH23" s="184">
        <f t="shared" si="4"/>
        <v>0</v>
      </c>
      <c r="AI23" s="182">
        <v>0</v>
      </c>
      <c r="AJ23" s="182">
        <v>0</v>
      </c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</row>
    <row r="24" spans="1:53">
      <c r="A24" s="176">
        <v>11</v>
      </c>
      <c r="B24" s="186" t="s">
        <v>470</v>
      </c>
      <c r="C24" s="178">
        <f t="shared" si="5"/>
        <v>0</v>
      </c>
      <c r="D24" s="179">
        <f>G24+N24</f>
        <v>0</v>
      </c>
      <c r="E24" s="179">
        <f t="shared" si="19"/>
        <v>0</v>
      </c>
      <c r="F24" s="179">
        <f t="shared" si="7"/>
        <v>0</v>
      </c>
      <c r="G24" s="179">
        <f t="shared" si="8"/>
        <v>0</v>
      </c>
      <c r="H24" s="179"/>
      <c r="I24" s="179"/>
      <c r="J24" s="179">
        <f t="shared" si="9"/>
        <v>0</v>
      </c>
      <c r="K24" s="179"/>
      <c r="L24" s="179"/>
      <c r="M24" s="179">
        <f t="shared" si="10"/>
        <v>0</v>
      </c>
      <c r="N24" s="179">
        <f t="shared" si="11"/>
        <v>0</v>
      </c>
      <c r="O24" s="180"/>
      <c r="P24" s="179"/>
      <c r="Q24" s="179">
        <f t="shared" si="12"/>
        <v>0</v>
      </c>
      <c r="R24" s="179"/>
      <c r="S24" s="179"/>
      <c r="T24" s="181">
        <f>U24+V24</f>
        <v>0</v>
      </c>
      <c r="U24" s="182">
        <f t="shared" si="14"/>
        <v>0</v>
      </c>
      <c r="V24" s="182">
        <f t="shared" si="15"/>
        <v>0</v>
      </c>
      <c r="W24" s="182">
        <f t="shared" si="16"/>
        <v>0</v>
      </c>
      <c r="X24" s="182">
        <f t="shared" si="17"/>
        <v>0</v>
      </c>
      <c r="Y24" s="184"/>
      <c r="Z24" s="184"/>
      <c r="AA24" s="184"/>
      <c r="AB24" s="184"/>
      <c r="AC24" s="184"/>
      <c r="AD24" s="184">
        <f>AE24+AH24</f>
        <v>0</v>
      </c>
      <c r="AE24" s="184">
        <f>AF24+AG24</f>
        <v>0</v>
      </c>
      <c r="AF24" s="187"/>
      <c r="AG24" s="184"/>
      <c r="AH24" s="184">
        <f>AI24+AJ24</f>
        <v>0</v>
      </c>
      <c r="AI24" s="184"/>
      <c r="AJ24" s="184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</row>
    <row r="25" spans="1:53">
      <c r="A25" s="176">
        <v>12</v>
      </c>
      <c r="B25" s="186" t="s">
        <v>422</v>
      </c>
      <c r="C25" s="178">
        <f t="shared" si="5"/>
        <v>0</v>
      </c>
      <c r="D25" s="179">
        <f t="shared" si="6"/>
        <v>0</v>
      </c>
      <c r="E25" s="179">
        <f t="shared" si="19"/>
        <v>0</v>
      </c>
      <c r="F25" s="179">
        <f t="shared" si="7"/>
        <v>0</v>
      </c>
      <c r="G25" s="179">
        <f t="shared" si="8"/>
        <v>0</v>
      </c>
      <c r="H25" s="179"/>
      <c r="I25" s="179"/>
      <c r="J25" s="179">
        <f t="shared" si="9"/>
        <v>0</v>
      </c>
      <c r="K25" s="179"/>
      <c r="L25" s="179"/>
      <c r="M25" s="179">
        <f t="shared" si="10"/>
        <v>0</v>
      </c>
      <c r="N25" s="179">
        <f t="shared" si="11"/>
        <v>0</v>
      </c>
      <c r="O25" s="180"/>
      <c r="P25" s="179"/>
      <c r="Q25" s="179">
        <f t="shared" si="12"/>
        <v>0</v>
      </c>
      <c r="R25" s="179"/>
      <c r="S25" s="179"/>
      <c r="T25" s="181">
        <f t="shared" si="13"/>
        <v>0</v>
      </c>
      <c r="U25" s="182">
        <f t="shared" si="14"/>
        <v>0</v>
      </c>
      <c r="V25" s="182">
        <f t="shared" si="15"/>
        <v>0</v>
      </c>
      <c r="W25" s="182">
        <f t="shared" si="16"/>
        <v>0</v>
      </c>
      <c r="X25" s="182">
        <f t="shared" si="17"/>
        <v>0</v>
      </c>
      <c r="Y25" s="184"/>
      <c r="Z25" s="184"/>
      <c r="AA25" s="184"/>
      <c r="AB25" s="184"/>
      <c r="AC25" s="184"/>
      <c r="AD25" s="184">
        <f t="shared" ref="AD25:AD34" si="20">AE25+AH25</f>
        <v>0</v>
      </c>
      <c r="AE25" s="184">
        <f t="shared" ref="AE25:AE34" si="21">AF25+AG25</f>
        <v>0</v>
      </c>
      <c r="AF25" s="187"/>
      <c r="AG25" s="184"/>
      <c r="AH25" s="184">
        <f t="shared" si="4"/>
        <v>0</v>
      </c>
      <c r="AI25" s="184"/>
      <c r="AJ25" s="184"/>
      <c r="AK25" s="188"/>
      <c r="AL25" s="185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</row>
    <row r="26" spans="1:53">
      <c r="A26" s="176">
        <v>13</v>
      </c>
      <c r="B26" s="186" t="s">
        <v>423</v>
      </c>
      <c r="C26" s="178">
        <f t="shared" si="5"/>
        <v>0</v>
      </c>
      <c r="D26" s="179">
        <f t="shared" si="6"/>
        <v>0</v>
      </c>
      <c r="E26" s="179">
        <f t="shared" si="19"/>
        <v>0</v>
      </c>
      <c r="F26" s="179">
        <f t="shared" si="7"/>
        <v>0</v>
      </c>
      <c r="G26" s="179">
        <f t="shared" si="8"/>
        <v>0</v>
      </c>
      <c r="H26" s="179"/>
      <c r="I26" s="179"/>
      <c r="J26" s="179">
        <f t="shared" si="9"/>
        <v>0</v>
      </c>
      <c r="K26" s="179"/>
      <c r="L26" s="179"/>
      <c r="M26" s="179">
        <f t="shared" si="10"/>
        <v>0</v>
      </c>
      <c r="N26" s="179">
        <f t="shared" si="11"/>
        <v>0</v>
      </c>
      <c r="O26" s="180"/>
      <c r="P26" s="179"/>
      <c r="Q26" s="179">
        <f t="shared" si="12"/>
        <v>0</v>
      </c>
      <c r="R26" s="179"/>
      <c r="S26" s="179"/>
      <c r="T26" s="181">
        <f t="shared" si="13"/>
        <v>0</v>
      </c>
      <c r="U26" s="182">
        <f t="shared" si="14"/>
        <v>0</v>
      </c>
      <c r="V26" s="182">
        <f t="shared" si="15"/>
        <v>0</v>
      </c>
      <c r="W26" s="182">
        <f t="shared" si="16"/>
        <v>0</v>
      </c>
      <c r="X26" s="182">
        <f t="shared" si="17"/>
        <v>0</v>
      </c>
      <c r="Y26" s="184"/>
      <c r="Z26" s="184"/>
      <c r="AA26" s="184"/>
      <c r="AB26" s="184"/>
      <c r="AC26" s="184"/>
      <c r="AD26" s="184">
        <f t="shared" si="20"/>
        <v>0</v>
      </c>
      <c r="AE26" s="184">
        <f t="shared" si="21"/>
        <v>0</v>
      </c>
      <c r="AF26" s="187"/>
      <c r="AG26" s="184"/>
      <c r="AH26" s="184">
        <f t="shared" si="4"/>
        <v>0</v>
      </c>
      <c r="AI26" s="184"/>
      <c r="AJ26" s="184"/>
      <c r="AK26" s="188"/>
      <c r="AL26" s="185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</row>
    <row r="27" spans="1:53">
      <c r="A27" s="176">
        <v>14</v>
      </c>
      <c r="B27" s="186" t="s">
        <v>424</v>
      </c>
      <c r="C27" s="178">
        <f t="shared" si="5"/>
        <v>0</v>
      </c>
      <c r="D27" s="179">
        <f t="shared" si="6"/>
        <v>0</v>
      </c>
      <c r="E27" s="179">
        <f t="shared" si="19"/>
        <v>0</v>
      </c>
      <c r="F27" s="179">
        <f t="shared" si="7"/>
        <v>0</v>
      </c>
      <c r="G27" s="179">
        <f t="shared" si="8"/>
        <v>0</v>
      </c>
      <c r="H27" s="179"/>
      <c r="I27" s="179"/>
      <c r="J27" s="179">
        <f t="shared" si="9"/>
        <v>0</v>
      </c>
      <c r="K27" s="179"/>
      <c r="L27" s="179"/>
      <c r="M27" s="179">
        <f t="shared" si="10"/>
        <v>0</v>
      </c>
      <c r="N27" s="179">
        <f t="shared" si="11"/>
        <v>0</v>
      </c>
      <c r="O27" s="180"/>
      <c r="P27" s="179"/>
      <c r="Q27" s="179">
        <f t="shared" si="12"/>
        <v>0</v>
      </c>
      <c r="R27" s="179"/>
      <c r="S27" s="179"/>
      <c r="T27" s="181">
        <f t="shared" si="13"/>
        <v>0</v>
      </c>
      <c r="U27" s="182">
        <f t="shared" si="14"/>
        <v>0</v>
      </c>
      <c r="V27" s="182">
        <f t="shared" si="15"/>
        <v>0</v>
      </c>
      <c r="W27" s="182">
        <f t="shared" si="16"/>
        <v>0</v>
      </c>
      <c r="X27" s="182">
        <f t="shared" si="17"/>
        <v>0</v>
      </c>
      <c r="Y27" s="184"/>
      <c r="Z27" s="184"/>
      <c r="AA27" s="184"/>
      <c r="AB27" s="184"/>
      <c r="AC27" s="184"/>
      <c r="AD27" s="184">
        <f t="shared" si="20"/>
        <v>0</v>
      </c>
      <c r="AE27" s="184">
        <f t="shared" si="21"/>
        <v>0</v>
      </c>
      <c r="AF27" s="187"/>
      <c r="AG27" s="184"/>
      <c r="AH27" s="184">
        <f t="shared" si="4"/>
        <v>0</v>
      </c>
      <c r="AI27" s="184"/>
      <c r="AJ27" s="184"/>
      <c r="AK27" s="188"/>
      <c r="AL27" s="185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</row>
    <row r="28" spans="1:53">
      <c r="A28" s="176">
        <v>15</v>
      </c>
      <c r="B28" s="186" t="s">
        <v>429</v>
      </c>
      <c r="C28" s="178">
        <f t="shared" si="5"/>
        <v>0</v>
      </c>
      <c r="D28" s="179">
        <f t="shared" si="6"/>
        <v>0</v>
      </c>
      <c r="E28" s="179">
        <f t="shared" si="19"/>
        <v>0</v>
      </c>
      <c r="F28" s="179">
        <f t="shared" si="7"/>
        <v>0</v>
      </c>
      <c r="G28" s="179">
        <f t="shared" si="8"/>
        <v>0</v>
      </c>
      <c r="H28" s="179"/>
      <c r="I28" s="189"/>
      <c r="J28" s="179">
        <f t="shared" si="9"/>
        <v>0</v>
      </c>
      <c r="K28" s="189"/>
      <c r="L28" s="189"/>
      <c r="M28" s="179">
        <f t="shared" si="10"/>
        <v>0</v>
      </c>
      <c r="N28" s="179">
        <f t="shared" si="11"/>
        <v>0</v>
      </c>
      <c r="O28" s="180"/>
      <c r="P28" s="189"/>
      <c r="Q28" s="179">
        <f t="shared" si="12"/>
        <v>0</v>
      </c>
      <c r="R28" s="189"/>
      <c r="S28" s="189"/>
      <c r="T28" s="181">
        <f t="shared" si="13"/>
        <v>11772.936613999998</v>
      </c>
      <c r="U28" s="182">
        <f t="shared" si="14"/>
        <v>11772.936613999998</v>
      </c>
      <c r="V28" s="182">
        <f t="shared" si="15"/>
        <v>0</v>
      </c>
      <c r="W28" s="182">
        <f t="shared" si="16"/>
        <v>11772.936613999998</v>
      </c>
      <c r="X28" s="182">
        <f t="shared" si="17"/>
        <v>11772.936613999998</v>
      </c>
      <c r="Y28" s="184">
        <v>11772.936613999998</v>
      </c>
      <c r="Z28" s="190"/>
      <c r="AA28" s="190"/>
      <c r="AB28" s="190"/>
      <c r="AC28" s="190"/>
      <c r="AD28" s="184">
        <f t="shared" si="20"/>
        <v>0</v>
      </c>
      <c r="AE28" s="184">
        <f t="shared" si="21"/>
        <v>0</v>
      </c>
      <c r="AF28" s="187"/>
      <c r="AG28" s="190"/>
      <c r="AH28" s="184">
        <f t="shared" si="4"/>
        <v>0</v>
      </c>
      <c r="AI28" s="190"/>
      <c r="AJ28" s="190"/>
      <c r="AK28" s="188"/>
      <c r="AL28" s="185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</row>
    <row r="29" spans="1:53">
      <c r="A29" s="176">
        <v>16</v>
      </c>
      <c r="B29" s="186" t="s">
        <v>425</v>
      </c>
      <c r="C29" s="178">
        <f t="shared" si="5"/>
        <v>0</v>
      </c>
      <c r="D29" s="179">
        <f t="shared" si="6"/>
        <v>0</v>
      </c>
      <c r="E29" s="179">
        <f t="shared" si="19"/>
        <v>0</v>
      </c>
      <c r="F29" s="179">
        <f t="shared" si="7"/>
        <v>0</v>
      </c>
      <c r="G29" s="179">
        <f t="shared" si="8"/>
        <v>0</v>
      </c>
      <c r="H29" s="179"/>
      <c r="I29" s="189"/>
      <c r="J29" s="179">
        <f t="shared" si="9"/>
        <v>0</v>
      </c>
      <c r="K29" s="189"/>
      <c r="L29" s="189"/>
      <c r="M29" s="179">
        <f t="shared" si="10"/>
        <v>0</v>
      </c>
      <c r="N29" s="179">
        <f t="shared" si="11"/>
        <v>0</v>
      </c>
      <c r="O29" s="180"/>
      <c r="P29" s="189"/>
      <c r="Q29" s="179">
        <f t="shared" si="12"/>
        <v>0</v>
      </c>
      <c r="R29" s="189"/>
      <c r="S29" s="189"/>
      <c r="T29" s="181">
        <f t="shared" si="13"/>
        <v>0</v>
      </c>
      <c r="U29" s="182">
        <f t="shared" si="14"/>
        <v>0</v>
      </c>
      <c r="V29" s="182">
        <f t="shared" si="15"/>
        <v>0</v>
      </c>
      <c r="W29" s="182">
        <f t="shared" si="16"/>
        <v>0</v>
      </c>
      <c r="X29" s="182">
        <f t="shared" si="17"/>
        <v>0</v>
      </c>
      <c r="Y29" s="184"/>
      <c r="Z29" s="190"/>
      <c r="AA29" s="190"/>
      <c r="AB29" s="190"/>
      <c r="AC29" s="190"/>
      <c r="AD29" s="184">
        <f t="shared" si="20"/>
        <v>0</v>
      </c>
      <c r="AE29" s="184">
        <f t="shared" si="21"/>
        <v>0</v>
      </c>
      <c r="AF29" s="187"/>
      <c r="AG29" s="190"/>
      <c r="AH29" s="184">
        <f t="shared" si="4"/>
        <v>0</v>
      </c>
      <c r="AI29" s="190"/>
      <c r="AJ29" s="190"/>
      <c r="AK29" s="188"/>
      <c r="AL29" s="185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</row>
    <row r="30" spans="1:53">
      <c r="A30" s="176">
        <v>17</v>
      </c>
      <c r="B30" s="186" t="s">
        <v>426</v>
      </c>
      <c r="C30" s="178">
        <f t="shared" si="5"/>
        <v>0</v>
      </c>
      <c r="D30" s="179">
        <f t="shared" si="6"/>
        <v>0</v>
      </c>
      <c r="E30" s="179">
        <f t="shared" si="19"/>
        <v>0</v>
      </c>
      <c r="F30" s="179">
        <f t="shared" si="7"/>
        <v>0</v>
      </c>
      <c r="G30" s="179">
        <f t="shared" si="8"/>
        <v>0</v>
      </c>
      <c r="H30" s="179"/>
      <c r="I30" s="189"/>
      <c r="J30" s="179">
        <f t="shared" si="9"/>
        <v>0</v>
      </c>
      <c r="K30" s="189"/>
      <c r="L30" s="189"/>
      <c r="M30" s="179">
        <f t="shared" si="10"/>
        <v>0</v>
      </c>
      <c r="N30" s="179">
        <f t="shared" si="11"/>
        <v>0</v>
      </c>
      <c r="O30" s="180"/>
      <c r="P30" s="189"/>
      <c r="Q30" s="179">
        <f t="shared" si="12"/>
        <v>0</v>
      </c>
      <c r="R30" s="189"/>
      <c r="S30" s="189"/>
      <c r="T30" s="181">
        <f t="shared" si="13"/>
        <v>0</v>
      </c>
      <c r="U30" s="182">
        <f t="shared" si="14"/>
        <v>0</v>
      </c>
      <c r="V30" s="182">
        <f t="shared" si="15"/>
        <v>0</v>
      </c>
      <c r="W30" s="182">
        <f t="shared" si="16"/>
        <v>0</v>
      </c>
      <c r="X30" s="182">
        <f t="shared" si="17"/>
        <v>0</v>
      </c>
      <c r="Y30" s="184"/>
      <c r="Z30" s="190"/>
      <c r="AA30" s="190"/>
      <c r="AB30" s="190"/>
      <c r="AC30" s="190"/>
      <c r="AD30" s="184">
        <f t="shared" si="20"/>
        <v>0</v>
      </c>
      <c r="AE30" s="184">
        <f t="shared" si="21"/>
        <v>0</v>
      </c>
      <c r="AF30" s="187"/>
      <c r="AG30" s="190"/>
      <c r="AH30" s="184">
        <f t="shared" si="4"/>
        <v>0</v>
      </c>
      <c r="AI30" s="190"/>
      <c r="AJ30" s="190"/>
      <c r="AK30" s="188"/>
      <c r="AL30" s="185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</row>
    <row r="31" spans="1:53">
      <c r="A31" s="176">
        <v>18</v>
      </c>
      <c r="B31" s="186" t="s">
        <v>379</v>
      </c>
      <c r="C31" s="178">
        <f t="shared" si="5"/>
        <v>0</v>
      </c>
      <c r="D31" s="179">
        <f t="shared" si="6"/>
        <v>0</v>
      </c>
      <c r="E31" s="179">
        <f t="shared" si="19"/>
        <v>0</v>
      </c>
      <c r="F31" s="179">
        <f t="shared" si="7"/>
        <v>0</v>
      </c>
      <c r="G31" s="179">
        <f t="shared" si="8"/>
        <v>0</v>
      </c>
      <c r="H31" s="179"/>
      <c r="I31" s="189"/>
      <c r="J31" s="179">
        <f t="shared" si="9"/>
        <v>0</v>
      </c>
      <c r="K31" s="189"/>
      <c r="L31" s="189"/>
      <c r="M31" s="179">
        <f t="shared" si="10"/>
        <v>0</v>
      </c>
      <c r="N31" s="179">
        <f t="shared" si="11"/>
        <v>0</v>
      </c>
      <c r="O31" s="180"/>
      <c r="P31" s="189"/>
      <c r="Q31" s="179">
        <f t="shared" si="12"/>
        <v>0</v>
      </c>
      <c r="R31" s="189"/>
      <c r="S31" s="189"/>
      <c r="T31" s="181">
        <f t="shared" si="13"/>
        <v>0</v>
      </c>
      <c r="U31" s="182">
        <f t="shared" si="14"/>
        <v>0</v>
      </c>
      <c r="V31" s="182">
        <f t="shared" si="15"/>
        <v>0</v>
      </c>
      <c r="W31" s="182">
        <f t="shared" si="16"/>
        <v>0</v>
      </c>
      <c r="X31" s="182">
        <f t="shared" si="17"/>
        <v>0</v>
      </c>
      <c r="Y31" s="184"/>
      <c r="Z31" s="190"/>
      <c r="AA31" s="190"/>
      <c r="AB31" s="190"/>
      <c r="AC31" s="190"/>
      <c r="AD31" s="184">
        <f t="shared" si="20"/>
        <v>0</v>
      </c>
      <c r="AE31" s="184">
        <f t="shared" si="21"/>
        <v>0</v>
      </c>
      <c r="AF31" s="187"/>
      <c r="AG31" s="190"/>
      <c r="AH31" s="184">
        <f t="shared" si="4"/>
        <v>0</v>
      </c>
      <c r="AI31" s="190"/>
      <c r="AJ31" s="190"/>
      <c r="AK31" s="191"/>
      <c r="AL31" s="185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</row>
    <row r="32" spans="1:53">
      <c r="A32" s="176">
        <v>19</v>
      </c>
      <c r="B32" s="186" t="s">
        <v>428</v>
      </c>
      <c r="C32" s="178">
        <f t="shared" si="5"/>
        <v>0</v>
      </c>
      <c r="D32" s="179">
        <f t="shared" si="6"/>
        <v>0</v>
      </c>
      <c r="E32" s="179">
        <f t="shared" si="19"/>
        <v>0</v>
      </c>
      <c r="F32" s="179">
        <f t="shared" si="7"/>
        <v>0</v>
      </c>
      <c r="G32" s="179">
        <f t="shared" si="8"/>
        <v>0</v>
      </c>
      <c r="H32" s="179"/>
      <c r="I32" s="189"/>
      <c r="J32" s="179">
        <f t="shared" si="9"/>
        <v>0</v>
      </c>
      <c r="K32" s="189"/>
      <c r="L32" s="189"/>
      <c r="M32" s="179">
        <f t="shared" si="10"/>
        <v>0</v>
      </c>
      <c r="N32" s="179">
        <f t="shared" si="11"/>
        <v>0</v>
      </c>
      <c r="O32" s="180"/>
      <c r="P32" s="189"/>
      <c r="Q32" s="179">
        <f t="shared" si="12"/>
        <v>0</v>
      </c>
      <c r="R32" s="189"/>
      <c r="S32" s="189"/>
      <c r="T32" s="181">
        <f t="shared" si="13"/>
        <v>23495.892952999999</v>
      </c>
      <c r="U32" s="182">
        <f t="shared" si="14"/>
        <v>23495.892952999999</v>
      </c>
      <c r="V32" s="182">
        <f t="shared" si="15"/>
        <v>0</v>
      </c>
      <c r="W32" s="182">
        <f t="shared" si="16"/>
        <v>23495.892952999999</v>
      </c>
      <c r="X32" s="182">
        <f t="shared" si="17"/>
        <v>23495.892952999999</v>
      </c>
      <c r="Y32" s="184">
        <v>23495.892952999999</v>
      </c>
      <c r="Z32" s="190"/>
      <c r="AA32" s="190"/>
      <c r="AB32" s="190"/>
      <c r="AC32" s="190"/>
      <c r="AD32" s="184">
        <f t="shared" si="20"/>
        <v>0</v>
      </c>
      <c r="AE32" s="184">
        <f t="shared" si="21"/>
        <v>0</v>
      </c>
      <c r="AF32" s="187"/>
      <c r="AG32" s="190"/>
      <c r="AH32" s="184">
        <f t="shared" si="4"/>
        <v>0</v>
      </c>
      <c r="AI32" s="190"/>
      <c r="AJ32" s="190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</row>
    <row r="33" spans="1:55">
      <c r="A33" s="176">
        <v>20</v>
      </c>
      <c r="B33" s="186" t="s">
        <v>427</v>
      </c>
      <c r="C33" s="178">
        <f t="shared" si="5"/>
        <v>0</v>
      </c>
      <c r="D33" s="179">
        <f t="shared" si="6"/>
        <v>0</v>
      </c>
      <c r="E33" s="179">
        <f t="shared" si="19"/>
        <v>0</v>
      </c>
      <c r="F33" s="179">
        <f t="shared" si="7"/>
        <v>0</v>
      </c>
      <c r="G33" s="179">
        <f t="shared" si="8"/>
        <v>0</v>
      </c>
      <c r="H33" s="179"/>
      <c r="I33" s="189"/>
      <c r="J33" s="179">
        <f t="shared" si="9"/>
        <v>0</v>
      </c>
      <c r="K33" s="189"/>
      <c r="L33" s="189"/>
      <c r="M33" s="179">
        <f t="shared" si="10"/>
        <v>0</v>
      </c>
      <c r="N33" s="179">
        <f t="shared" si="11"/>
        <v>0</v>
      </c>
      <c r="O33" s="180"/>
      <c r="P33" s="189"/>
      <c r="Q33" s="179">
        <f t="shared" si="12"/>
        <v>0</v>
      </c>
      <c r="R33" s="189"/>
      <c r="S33" s="189"/>
      <c r="T33" s="181">
        <f t="shared" si="13"/>
        <v>1301.7779020000012</v>
      </c>
      <c r="U33" s="182">
        <f t="shared" si="14"/>
        <v>1301.7779020000012</v>
      </c>
      <c r="V33" s="182">
        <f t="shared" si="15"/>
        <v>0</v>
      </c>
      <c r="W33" s="182">
        <f t="shared" si="16"/>
        <v>1301.7779020000012</v>
      </c>
      <c r="X33" s="182">
        <f t="shared" si="17"/>
        <v>1301.7779020000012</v>
      </c>
      <c r="Y33" s="184">
        <v>1301.7779020000012</v>
      </c>
      <c r="Z33" s="190"/>
      <c r="AA33" s="190"/>
      <c r="AB33" s="190"/>
      <c r="AC33" s="190"/>
      <c r="AD33" s="184">
        <f t="shared" si="20"/>
        <v>0</v>
      </c>
      <c r="AE33" s="184">
        <f t="shared" si="21"/>
        <v>0</v>
      </c>
      <c r="AF33" s="187"/>
      <c r="AG33" s="190"/>
      <c r="AH33" s="184">
        <f t="shared" si="4"/>
        <v>0</v>
      </c>
      <c r="AI33" s="190"/>
      <c r="AJ33" s="190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</row>
    <row r="34" spans="1:55">
      <c r="A34" s="176">
        <v>21</v>
      </c>
      <c r="B34" s="177" t="s">
        <v>506</v>
      </c>
      <c r="C34" s="178">
        <f t="shared" si="5"/>
        <v>0</v>
      </c>
      <c r="D34" s="179">
        <f t="shared" si="6"/>
        <v>0</v>
      </c>
      <c r="E34" s="179">
        <f t="shared" si="19"/>
        <v>0</v>
      </c>
      <c r="F34" s="179">
        <f t="shared" si="7"/>
        <v>0</v>
      </c>
      <c r="G34" s="179">
        <f t="shared" si="8"/>
        <v>0</v>
      </c>
      <c r="H34" s="179"/>
      <c r="I34" s="189"/>
      <c r="J34" s="179">
        <f t="shared" si="9"/>
        <v>0</v>
      </c>
      <c r="K34" s="189"/>
      <c r="L34" s="189"/>
      <c r="M34" s="179">
        <f t="shared" si="10"/>
        <v>0</v>
      </c>
      <c r="N34" s="179">
        <f t="shared" si="11"/>
        <v>0</v>
      </c>
      <c r="O34" s="180"/>
      <c r="P34" s="189"/>
      <c r="Q34" s="179">
        <f t="shared" si="12"/>
        <v>0</v>
      </c>
      <c r="R34" s="189"/>
      <c r="S34" s="189"/>
      <c r="T34" s="181">
        <f t="shared" si="13"/>
        <v>0</v>
      </c>
      <c r="U34" s="182">
        <f t="shared" si="14"/>
        <v>0</v>
      </c>
      <c r="V34" s="182">
        <f t="shared" si="15"/>
        <v>0</v>
      </c>
      <c r="W34" s="182">
        <f t="shared" si="16"/>
        <v>0</v>
      </c>
      <c r="X34" s="182">
        <f t="shared" si="17"/>
        <v>0</v>
      </c>
      <c r="Y34" s="184"/>
      <c r="Z34" s="190"/>
      <c r="AA34" s="190"/>
      <c r="AB34" s="190"/>
      <c r="AC34" s="190"/>
      <c r="AD34" s="184">
        <f t="shared" si="20"/>
        <v>0</v>
      </c>
      <c r="AE34" s="184">
        <f t="shared" si="21"/>
        <v>0</v>
      </c>
      <c r="AF34" s="187"/>
      <c r="AG34" s="190"/>
      <c r="AH34" s="184">
        <f t="shared" si="4"/>
        <v>0</v>
      </c>
      <c r="AI34" s="190"/>
      <c r="AJ34" s="190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</row>
    <row r="35" spans="1:55" s="193" customFormat="1" ht="14.25">
      <c r="A35" s="174" t="s">
        <v>22</v>
      </c>
      <c r="B35" s="192" t="s">
        <v>431</v>
      </c>
      <c r="C35" s="135">
        <f t="shared" ref="C35:AJ35" si="22">SUBTOTAL(9,C36:C46)</f>
        <v>0</v>
      </c>
      <c r="D35" s="171">
        <f t="shared" si="22"/>
        <v>0</v>
      </c>
      <c r="E35" s="171">
        <f t="shared" si="22"/>
        <v>0</v>
      </c>
      <c r="F35" s="171">
        <f t="shared" si="22"/>
        <v>0</v>
      </c>
      <c r="G35" s="171">
        <f t="shared" si="22"/>
        <v>0</v>
      </c>
      <c r="H35" s="171">
        <f t="shared" si="22"/>
        <v>0</v>
      </c>
      <c r="I35" s="171">
        <f t="shared" si="22"/>
        <v>0</v>
      </c>
      <c r="J35" s="171">
        <f t="shared" si="22"/>
        <v>0</v>
      </c>
      <c r="K35" s="171">
        <f t="shared" si="22"/>
        <v>0</v>
      </c>
      <c r="L35" s="171">
        <f t="shared" si="22"/>
        <v>0</v>
      </c>
      <c r="M35" s="171">
        <f t="shared" si="22"/>
        <v>0</v>
      </c>
      <c r="N35" s="171">
        <f t="shared" si="22"/>
        <v>0</v>
      </c>
      <c r="O35" s="171">
        <f t="shared" si="22"/>
        <v>0</v>
      </c>
      <c r="P35" s="171">
        <f t="shared" si="22"/>
        <v>0</v>
      </c>
      <c r="Q35" s="171">
        <f t="shared" si="22"/>
        <v>0</v>
      </c>
      <c r="R35" s="171">
        <f t="shared" si="22"/>
        <v>0</v>
      </c>
      <c r="S35" s="171">
        <f t="shared" si="22"/>
        <v>0</v>
      </c>
      <c r="T35" s="172">
        <f t="shared" si="22"/>
        <v>6737.8250000000007</v>
      </c>
      <c r="U35" s="172">
        <f t="shared" si="22"/>
        <v>2434.8149999999996</v>
      </c>
      <c r="V35" s="172">
        <f t="shared" si="22"/>
        <v>4303.01</v>
      </c>
      <c r="W35" s="172">
        <f t="shared" si="22"/>
        <v>130.09599999999949</v>
      </c>
      <c r="X35" s="171">
        <f t="shared" si="22"/>
        <v>130.09599999999949</v>
      </c>
      <c r="Y35" s="171">
        <f t="shared" si="22"/>
        <v>130.09599999999949</v>
      </c>
      <c r="Z35" s="171">
        <f t="shared" si="22"/>
        <v>0</v>
      </c>
      <c r="AA35" s="172">
        <f t="shared" si="22"/>
        <v>0</v>
      </c>
      <c r="AB35" s="172">
        <f t="shared" si="22"/>
        <v>0</v>
      </c>
      <c r="AC35" s="172">
        <f t="shared" si="22"/>
        <v>0</v>
      </c>
      <c r="AD35" s="172">
        <f t="shared" si="22"/>
        <v>6607.7290000000003</v>
      </c>
      <c r="AE35" s="172">
        <f t="shared" si="22"/>
        <v>2304.7190000000001</v>
      </c>
      <c r="AF35" s="172">
        <f t="shared" si="22"/>
        <v>2304.7190000000001</v>
      </c>
      <c r="AG35" s="172">
        <f t="shared" si="22"/>
        <v>0</v>
      </c>
      <c r="AH35" s="172">
        <f t="shared" si="22"/>
        <v>4303.01</v>
      </c>
      <c r="AI35" s="172">
        <f t="shared" si="22"/>
        <v>4303.01</v>
      </c>
      <c r="AJ35" s="172">
        <f t="shared" si="22"/>
        <v>0</v>
      </c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</row>
    <row r="36" spans="1:55">
      <c r="A36" s="176">
        <v>1</v>
      </c>
      <c r="B36" s="186" t="s">
        <v>470</v>
      </c>
      <c r="C36" s="178">
        <f>D36+E36</f>
        <v>0</v>
      </c>
      <c r="D36" s="179">
        <f>G36+N36</f>
        <v>0</v>
      </c>
      <c r="E36" s="179">
        <f>J36+Q36</f>
        <v>0</v>
      </c>
      <c r="F36" s="179">
        <f>G36+J36</f>
        <v>0</v>
      </c>
      <c r="G36" s="179">
        <f>H36+I36</f>
        <v>0</v>
      </c>
      <c r="H36" s="179"/>
      <c r="I36" s="179"/>
      <c r="J36" s="179">
        <f>K36+L36</f>
        <v>0</v>
      </c>
      <c r="K36" s="179"/>
      <c r="L36" s="179"/>
      <c r="M36" s="179">
        <f>N36+Q36</f>
        <v>0</v>
      </c>
      <c r="N36" s="179">
        <f>O36+P36</f>
        <v>0</v>
      </c>
      <c r="O36" s="179"/>
      <c r="P36" s="179"/>
      <c r="Q36" s="179">
        <f>R36+S36</f>
        <v>0</v>
      </c>
      <c r="R36" s="179"/>
      <c r="S36" s="179"/>
      <c r="T36" s="181">
        <f t="shared" ref="T36:T45" si="23">U36+V36</f>
        <v>1955.7729999999999</v>
      </c>
      <c r="U36" s="182">
        <f>X36+AE36</f>
        <v>350</v>
      </c>
      <c r="V36" s="182">
        <f>AA36+AH36</f>
        <v>1605.7729999999999</v>
      </c>
      <c r="W36" s="182">
        <f t="shared" ref="W36:W45" si="24">X36+AA36</f>
        <v>0</v>
      </c>
      <c r="X36" s="179">
        <f>Y36+Z36</f>
        <v>0</v>
      </c>
      <c r="Y36" s="179"/>
      <c r="Z36" s="179"/>
      <c r="AA36" s="184">
        <f>AB36+AC36</f>
        <v>0</v>
      </c>
      <c r="AB36" s="179"/>
      <c r="AC36" s="184"/>
      <c r="AD36" s="184">
        <f>AE36+AH36</f>
        <v>1955.7729999999999</v>
      </c>
      <c r="AE36" s="184">
        <f>AF36+AG36</f>
        <v>350</v>
      </c>
      <c r="AF36" s="187">
        <v>350</v>
      </c>
      <c r="AG36" s="184"/>
      <c r="AH36" s="184">
        <f>AI36+AJ36</f>
        <v>1605.7729999999999</v>
      </c>
      <c r="AI36" s="184">
        <v>1605.7729999999999</v>
      </c>
      <c r="AJ36" s="184">
        <v>0</v>
      </c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C36" s="165"/>
    </row>
    <row r="37" spans="1:55">
      <c r="A37" s="176">
        <v>2</v>
      </c>
      <c r="B37" s="186" t="s">
        <v>422</v>
      </c>
      <c r="C37" s="178">
        <f t="shared" ref="C37:C45" si="25">D37+E37</f>
        <v>0</v>
      </c>
      <c r="D37" s="179">
        <f t="shared" ref="D37:D45" si="26">G37+N37</f>
        <v>0</v>
      </c>
      <c r="E37" s="179">
        <f t="shared" ref="E37:E45" si="27">J37+Q37</f>
        <v>0</v>
      </c>
      <c r="F37" s="179">
        <f t="shared" ref="F37:F45" si="28">G37+J37</f>
        <v>0</v>
      </c>
      <c r="G37" s="179">
        <f t="shared" ref="G37:G45" si="29">H37+I37</f>
        <v>0</v>
      </c>
      <c r="H37" s="179"/>
      <c r="I37" s="179"/>
      <c r="J37" s="179">
        <f t="shared" ref="J37:J45" si="30">K37+L37</f>
        <v>0</v>
      </c>
      <c r="K37" s="179"/>
      <c r="L37" s="179"/>
      <c r="M37" s="179">
        <f t="shared" ref="M37:M45" si="31">N37+Q37</f>
        <v>0</v>
      </c>
      <c r="N37" s="179">
        <f t="shared" ref="N37:N45" si="32">O37+P37</f>
        <v>0</v>
      </c>
      <c r="O37" s="179"/>
      <c r="P37" s="179"/>
      <c r="Q37" s="179">
        <f t="shared" ref="Q37:Q45" si="33">R37+S37</f>
        <v>0</v>
      </c>
      <c r="R37" s="179"/>
      <c r="S37" s="179"/>
      <c r="T37" s="181">
        <f t="shared" si="23"/>
        <v>801.5</v>
      </c>
      <c r="U37" s="182">
        <f t="shared" ref="U37:U45" si="34">X37+AE37</f>
        <v>213.7</v>
      </c>
      <c r="V37" s="182">
        <f t="shared" ref="V37:V45" si="35">AA37+AH37</f>
        <v>587.79999999999995</v>
      </c>
      <c r="W37" s="182">
        <f t="shared" si="24"/>
        <v>0</v>
      </c>
      <c r="X37" s="179">
        <f t="shared" ref="X37:X45" si="36">Y37+Z37</f>
        <v>0</v>
      </c>
      <c r="Y37" s="179"/>
      <c r="Z37" s="179"/>
      <c r="AA37" s="184">
        <f t="shared" ref="AA37:AA45" si="37">AB37+AC37</f>
        <v>0</v>
      </c>
      <c r="AB37" s="179"/>
      <c r="AC37" s="184"/>
      <c r="AD37" s="184">
        <f t="shared" ref="AD37:AD45" si="38">AE37+AH37</f>
        <v>801.5</v>
      </c>
      <c r="AE37" s="184">
        <f t="shared" ref="AE37:AE45" si="39">AF37+AG37</f>
        <v>213.7</v>
      </c>
      <c r="AF37" s="187">
        <v>213.7</v>
      </c>
      <c r="AG37" s="184"/>
      <c r="AH37" s="184">
        <f t="shared" ref="AH37:AH45" si="40">AI37+AJ37</f>
        <v>587.79999999999995</v>
      </c>
      <c r="AI37" s="184">
        <v>587.79999999999995</v>
      </c>
      <c r="AJ37" s="184">
        <v>0</v>
      </c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C37" s="165"/>
    </row>
    <row r="38" spans="1:55">
      <c r="A38" s="176">
        <v>3</v>
      </c>
      <c r="B38" s="186" t="s">
        <v>423</v>
      </c>
      <c r="C38" s="178">
        <f t="shared" si="25"/>
        <v>0</v>
      </c>
      <c r="D38" s="179">
        <f t="shared" si="26"/>
        <v>0</v>
      </c>
      <c r="E38" s="179">
        <f t="shared" si="27"/>
        <v>0</v>
      </c>
      <c r="F38" s="179">
        <f t="shared" si="28"/>
        <v>0</v>
      </c>
      <c r="G38" s="179">
        <f t="shared" si="29"/>
        <v>0</v>
      </c>
      <c r="H38" s="179"/>
      <c r="I38" s="179"/>
      <c r="J38" s="179">
        <f t="shared" si="30"/>
        <v>0</v>
      </c>
      <c r="K38" s="179"/>
      <c r="L38" s="179"/>
      <c r="M38" s="179">
        <f t="shared" si="31"/>
        <v>0</v>
      </c>
      <c r="N38" s="179">
        <f t="shared" si="32"/>
        <v>0</v>
      </c>
      <c r="O38" s="179"/>
      <c r="P38" s="179"/>
      <c r="Q38" s="179">
        <f t="shared" si="33"/>
        <v>0</v>
      </c>
      <c r="R38" s="179"/>
      <c r="S38" s="179"/>
      <c r="T38" s="181">
        <f t="shared" si="23"/>
        <v>377.291</v>
      </c>
      <c r="U38" s="182">
        <f t="shared" si="34"/>
        <v>60.291000000000004</v>
      </c>
      <c r="V38" s="182">
        <f t="shared" si="35"/>
        <v>317</v>
      </c>
      <c r="W38" s="182">
        <f t="shared" si="24"/>
        <v>7.5819999999999999</v>
      </c>
      <c r="X38" s="179">
        <f t="shared" si="36"/>
        <v>7.5819999999999999</v>
      </c>
      <c r="Y38" s="179">
        <v>7.5819999999999999</v>
      </c>
      <c r="Z38" s="179"/>
      <c r="AA38" s="184">
        <f t="shared" si="37"/>
        <v>0</v>
      </c>
      <c r="AB38" s="179"/>
      <c r="AC38" s="184"/>
      <c r="AD38" s="184">
        <f t="shared" si="38"/>
        <v>369.709</v>
      </c>
      <c r="AE38" s="184">
        <f t="shared" si="39"/>
        <v>52.709000000000003</v>
      </c>
      <c r="AF38" s="187">
        <v>52.709000000000003</v>
      </c>
      <c r="AG38" s="184"/>
      <c r="AH38" s="184">
        <f t="shared" si="40"/>
        <v>317</v>
      </c>
      <c r="AI38" s="184">
        <v>317</v>
      </c>
      <c r="AJ38" s="184">
        <v>0</v>
      </c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C38" s="165"/>
    </row>
    <row r="39" spans="1:55">
      <c r="A39" s="176">
        <v>4</v>
      </c>
      <c r="B39" s="186" t="s">
        <v>424</v>
      </c>
      <c r="C39" s="178">
        <f t="shared" si="25"/>
        <v>0</v>
      </c>
      <c r="D39" s="179">
        <f t="shared" si="26"/>
        <v>0</v>
      </c>
      <c r="E39" s="179">
        <f t="shared" si="27"/>
        <v>0</v>
      </c>
      <c r="F39" s="179">
        <f t="shared" si="28"/>
        <v>0</v>
      </c>
      <c r="G39" s="179">
        <f t="shared" si="29"/>
        <v>0</v>
      </c>
      <c r="H39" s="179"/>
      <c r="I39" s="179"/>
      <c r="J39" s="179">
        <f t="shared" si="30"/>
        <v>0</v>
      </c>
      <c r="K39" s="179"/>
      <c r="L39" s="179"/>
      <c r="M39" s="179">
        <f t="shared" si="31"/>
        <v>0</v>
      </c>
      <c r="N39" s="179">
        <f t="shared" si="32"/>
        <v>0</v>
      </c>
      <c r="O39" s="179"/>
      <c r="P39" s="179"/>
      <c r="Q39" s="179">
        <f t="shared" si="33"/>
        <v>0</v>
      </c>
      <c r="R39" s="179"/>
      <c r="S39" s="179"/>
      <c r="T39" s="181">
        <f t="shared" si="23"/>
        <v>886.17000000000007</v>
      </c>
      <c r="U39" s="182">
        <f t="shared" si="34"/>
        <v>145.17000000000002</v>
      </c>
      <c r="V39" s="182">
        <f t="shared" si="35"/>
        <v>741</v>
      </c>
      <c r="W39" s="182">
        <f t="shared" si="24"/>
        <v>2.4119999999999999</v>
      </c>
      <c r="X39" s="179">
        <f t="shared" si="36"/>
        <v>2.4119999999999999</v>
      </c>
      <c r="Y39" s="179">
        <v>2.4119999999999999</v>
      </c>
      <c r="Z39" s="179"/>
      <c r="AA39" s="184">
        <f t="shared" si="37"/>
        <v>0</v>
      </c>
      <c r="AB39" s="179"/>
      <c r="AC39" s="184"/>
      <c r="AD39" s="184">
        <f t="shared" si="38"/>
        <v>883.75800000000004</v>
      </c>
      <c r="AE39" s="184">
        <f t="shared" si="39"/>
        <v>142.75800000000001</v>
      </c>
      <c r="AF39" s="187">
        <v>142.75800000000001</v>
      </c>
      <c r="AG39" s="184"/>
      <c r="AH39" s="184">
        <f t="shared" si="40"/>
        <v>741</v>
      </c>
      <c r="AI39" s="184">
        <v>741</v>
      </c>
      <c r="AJ39" s="184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</row>
    <row r="40" spans="1:55">
      <c r="A40" s="176">
        <v>5</v>
      </c>
      <c r="B40" s="186" t="s">
        <v>429</v>
      </c>
      <c r="C40" s="178">
        <f t="shared" si="25"/>
        <v>0</v>
      </c>
      <c r="D40" s="179">
        <f t="shared" si="26"/>
        <v>0</v>
      </c>
      <c r="E40" s="179">
        <f t="shared" si="27"/>
        <v>0</v>
      </c>
      <c r="F40" s="179">
        <f t="shared" si="28"/>
        <v>0</v>
      </c>
      <c r="G40" s="179">
        <f t="shared" si="29"/>
        <v>0</v>
      </c>
      <c r="H40" s="179"/>
      <c r="I40" s="189"/>
      <c r="J40" s="179">
        <f t="shared" si="30"/>
        <v>0</v>
      </c>
      <c r="K40" s="179"/>
      <c r="L40" s="189"/>
      <c r="M40" s="179">
        <f t="shared" si="31"/>
        <v>0</v>
      </c>
      <c r="N40" s="179">
        <f t="shared" si="32"/>
        <v>0</v>
      </c>
      <c r="O40" s="179"/>
      <c r="P40" s="189"/>
      <c r="Q40" s="179">
        <f t="shared" si="33"/>
        <v>0</v>
      </c>
      <c r="R40" s="179"/>
      <c r="S40" s="189"/>
      <c r="T40" s="181">
        <f t="shared" si="23"/>
        <v>106.40999999999948</v>
      </c>
      <c r="U40" s="182">
        <f t="shared" si="34"/>
        <v>106.40999999999948</v>
      </c>
      <c r="V40" s="182">
        <f t="shared" si="35"/>
        <v>0</v>
      </c>
      <c r="W40" s="182">
        <f t="shared" si="24"/>
        <v>82.559999999999491</v>
      </c>
      <c r="X40" s="179">
        <f t="shared" si="36"/>
        <v>82.559999999999491</v>
      </c>
      <c r="Y40" s="179">
        <v>82.559999999999491</v>
      </c>
      <c r="Z40" s="189"/>
      <c r="AA40" s="184">
        <f t="shared" si="37"/>
        <v>0</v>
      </c>
      <c r="AB40" s="190"/>
      <c r="AC40" s="190"/>
      <c r="AD40" s="184">
        <f t="shared" si="38"/>
        <v>23.85</v>
      </c>
      <c r="AE40" s="184">
        <f t="shared" si="39"/>
        <v>23.85</v>
      </c>
      <c r="AF40" s="187">
        <v>23.85</v>
      </c>
      <c r="AG40" s="190"/>
      <c r="AH40" s="184">
        <f t="shared" si="40"/>
        <v>0</v>
      </c>
      <c r="AI40" s="190"/>
      <c r="AJ40" s="190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</row>
    <row r="41" spans="1:55">
      <c r="A41" s="176">
        <v>6</v>
      </c>
      <c r="B41" s="186" t="s">
        <v>425</v>
      </c>
      <c r="C41" s="178">
        <f t="shared" si="25"/>
        <v>0</v>
      </c>
      <c r="D41" s="179">
        <f t="shared" si="26"/>
        <v>0</v>
      </c>
      <c r="E41" s="179">
        <f t="shared" si="27"/>
        <v>0</v>
      </c>
      <c r="F41" s="179">
        <f t="shared" si="28"/>
        <v>0</v>
      </c>
      <c r="G41" s="179">
        <f t="shared" si="29"/>
        <v>0</v>
      </c>
      <c r="H41" s="179"/>
      <c r="I41" s="189"/>
      <c r="J41" s="179">
        <f t="shared" si="30"/>
        <v>0</v>
      </c>
      <c r="K41" s="179"/>
      <c r="L41" s="189"/>
      <c r="M41" s="179">
        <f t="shared" si="31"/>
        <v>0</v>
      </c>
      <c r="N41" s="179">
        <f t="shared" si="32"/>
        <v>0</v>
      </c>
      <c r="O41" s="179"/>
      <c r="P41" s="189"/>
      <c r="Q41" s="179">
        <f t="shared" si="33"/>
        <v>0</v>
      </c>
      <c r="R41" s="179"/>
      <c r="S41" s="189"/>
      <c r="T41" s="181">
        <f t="shared" si="23"/>
        <v>240.64</v>
      </c>
      <c r="U41" s="182">
        <f t="shared" si="34"/>
        <v>28.64</v>
      </c>
      <c r="V41" s="182">
        <f t="shared" si="35"/>
        <v>212</v>
      </c>
      <c r="W41" s="182">
        <f t="shared" si="24"/>
        <v>18.14</v>
      </c>
      <c r="X41" s="179">
        <f t="shared" si="36"/>
        <v>18.14</v>
      </c>
      <c r="Y41" s="179">
        <v>18.14</v>
      </c>
      <c r="Z41" s="189"/>
      <c r="AA41" s="184">
        <f t="shared" si="37"/>
        <v>0</v>
      </c>
      <c r="AB41" s="190"/>
      <c r="AC41" s="190"/>
      <c r="AD41" s="184">
        <f t="shared" si="38"/>
        <v>222.5</v>
      </c>
      <c r="AE41" s="184">
        <f t="shared" si="39"/>
        <v>10.5</v>
      </c>
      <c r="AF41" s="187">
        <v>10.5</v>
      </c>
      <c r="AG41" s="190"/>
      <c r="AH41" s="184">
        <f t="shared" si="40"/>
        <v>212</v>
      </c>
      <c r="AI41" s="190">
        <v>212</v>
      </c>
      <c r="AJ41" s="190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</row>
    <row r="42" spans="1:55">
      <c r="A42" s="176">
        <v>7</v>
      </c>
      <c r="B42" s="186" t="s">
        <v>426</v>
      </c>
      <c r="C42" s="178">
        <f t="shared" si="25"/>
        <v>0</v>
      </c>
      <c r="D42" s="179">
        <f t="shared" si="26"/>
        <v>0</v>
      </c>
      <c r="E42" s="179">
        <f t="shared" si="27"/>
        <v>0</v>
      </c>
      <c r="F42" s="179">
        <f t="shared" si="28"/>
        <v>0</v>
      </c>
      <c r="G42" s="179">
        <f t="shared" si="29"/>
        <v>0</v>
      </c>
      <c r="H42" s="179"/>
      <c r="I42" s="189"/>
      <c r="J42" s="179">
        <f t="shared" si="30"/>
        <v>0</v>
      </c>
      <c r="K42" s="179"/>
      <c r="L42" s="189"/>
      <c r="M42" s="179">
        <f t="shared" si="31"/>
        <v>0</v>
      </c>
      <c r="N42" s="179">
        <f t="shared" si="32"/>
        <v>0</v>
      </c>
      <c r="O42" s="179"/>
      <c r="P42" s="189"/>
      <c r="Q42" s="179">
        <f t="shared" si="33"/>
        <v>0</v>
      </c>
      <c r="R42" s="179"/>
      <c r="S42" s="189"/>
      <c r="T42" s="181">
        <f t="shared" si="23"/>
        <v>686.29</v>
      </c>
      <c r="U42" s="182">
        <f t="shared" si="34"/>
        <v>370.39299999999997</v>
      </c>
      <c r="V42" s="182">
        <f t="shared" si="35"/>
        <v>315.89699999999999</v>
      </c>
      <c r="W42" s="182">
        <f t="shared" si="24"/>
        <v>19.402000000000001</v>
      </c>
      <c r="X42" s="179">
        <f t="shared" si="36"/>
        <v>19.402000000000001</v>
      </c>
      <c r="Y42" s="179">
        <v>19.402000000000001</v>
      </c>
      <c r="Z42" s="189"/>
      <c r="AA42" s="184">
        <f t="shared" si="37"/>
        <v>0</v>
      </c>
      <c r="AB42" s="190"/>
      <c r="AC42" s="190"/>
      <c r="AD42" s="184">
        <f t="shared" si="38"/>
        <v>666.88799999999992</v>
      </c>
      <c r="AE42" s="184">
        <f t="shared" si="39"/>
        <v>350.99099999999999</v>
      </c>
      <c r="AF42" s="187">
        <v>350.99099999999999</v>
      </c>
      <c r="AG42" s="190"/>
      <c r="AH42" s="184">
        <f t="shared" si="40"/>
        <v>315.89699999999999</v>
      </c>
      <c r="AI42" s="190">
        <v>315.89699999999999</v>
      </c>
      <c r="AJ42" s="190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</row>
    <row r="43" spans="1:55">
      <c r="A43" s="176">
        <v>8</v>
      </c>
      <c r="B43" s="186" t="s">
        <v>379</v>
      </c>
      <c r="C43" s="178">
        <f t="shared" si="25"/>
        <v>0</v>
      </c>
      <c r="D43" s="179">
        <f t="shared" si="26"/>
        <v>0</v>
      </c>
      <c r="E43" s="179">
        <f t="shared" si="27"/>
        <v>0</v>
      </c>
      <c r="F43" s="179">
        <f t="shared" si="28"/>
        <v>0</v>
      </c>
      <c r="G43" s="179">
        <f t="shared" si="29"/>
        <v>0</v>
      </c>
      <c r="H43" s="179"/>
      <c r="I43" s="189"/>
      <c r="J43" s="179">
        <f t="shared" si="30"/>
        <v>0</v>
      </c>
      <c r="K43" s="179"/>
      <c r="L43" s="189"/>
      <c r="M43" s="179">
        <f t="shared" si="31"/>
        <v>0</v>
      </c>
      <c r="N43" s="179">
        <f t="shared" si="32"/>
        <v>0</v>
      </c>
      <c r="O43" s="179"/>
      <c r="P43" s="189"/>
      <c r="Q43" s="179">
        <f t="shared" si="33"/>
        <v>0</v>
      </c>
      <c r="R43" s="179"/>
      <c r="S43" s="189"/>
      <c r="T43" s="181">
        <f t="shared" si="23"/>
        <v>316.54000000000002</v>
      </c>
      <c r="U43" s="182">
        <f t="shared" si="34"/>
        <v>0</v>
      </c>
      <c r="V43" s="182">
        <f t="shared" si="35"/>
        <v>316.54000000000002</v>
      </c>
      <c r="W43" s="182">
        <f t="shared" si="24"/>
        <v>0</v>
      </c>
      <c r="X43" s="179">
        <f t="shared" si="36"/>
        <v>0</v>
      </c>
      <c r="Y43" s="179"/>
      <c r="Z43" s="189"/>
      <c r="AA43" s="184">
        <f t="shared" si="37"/>
        <v>0</v>
      </c>
      <c r="AB43" s="190"/>
      <c r="AC43" s="190"/>
      <c r="AD43" s="184">
        <f t="shared" si="38"/>
        <v>316.54000000000002</v>
      </c>
      <c r="AE43" s="184">
        <f t="shared" si="39"/>
        <v>0</v>
      </c>
      <c r="AF43" s="187"/>
      <c r="AG43" s="190"/>
      <c r="AH43" s="184">
        <f t="shared" si="40"/>
        <v>316.54000000000002</v>
      </c>
      <c r="AI43" s="190">
        <v>316.54000000000002</v>
      </c>
      <c r="AJ43" s="190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C43" s="165"/>
    </row>
    <row r="44" spans="1:55">
      <c r="A44" s="176">
        <v>9</v>
      </c>
      <c r="B44" s="186" t="s">
        <v>428</v>
      </c>
      <c r="C44" s="178">
        <f t="shared" si="25"/>
        <v>0</v>
      </c>
      <c r="D44" s="179">
        <f t="shared" si="26"/>
        <v>0</v>
      </c>
      <c r="E44" s="179">
        <f t="shared" si="27"/>
        <v>0</v>
      </c>
      <c r="F44" s="179">
        <f t="shared" si="28"/>
        <v>0</v>
      </c>
      <c r="G44" s="179">
        <f t="shared" si="29"/>
        <v>0</v>
      </c>
      <c r="H44" s="179"/>
      <c r="I44" s="189"/>
      <c r="J44" s="179">
        <f t="shared" si="30"/>
        <v>0</v>
      </c>
      <c r="K44" s="179"/>
      <c r="L44" s="189"/>
      <c r="M44" s="179">
        <f t="shared" si="31"/>
        <v>0</v>
      </c>
      <c r="N44" s="179">
        <f t="shared" si="32"/>
        <v>0</v>
      </c>
      <c r="O44" s="179"/>
      <c r="P44" s="189"/>
      <c r="Q44" s="179">
        <f t="shared" si="33"/>
        <v>0</v>
      </c>
      <c r="R44" s="179"/>
      <c r="S44" s="189"/>
      <c r="T44" s="181">
        <f t="shared" si="23"/>
        <v>1367.211</v>
      </c>
      <c r="U44" s="182">
        <f t="shared" si="34"/>
        <v>1160.211</v>
      </c>
      <c r="V44" s="182">
        <f t="shared" si="35"/>
        <v>207</v>
      </c>
      <c r="W44" s="182">
        <f t="shared" si="24"/>
        <v>0</v>
      </c>
      <c r="X44" s="179">
        <f t="shared" si="36"/>
        <v>0</v>
      </c>
      <c r="Y44" s="179"/>
      <c r="Z44" s="189"/>
      <c r="AA44" s="184">
        <f t="shared" si="37"/>
        <v>0</v>
      </c>
      <c r="AB44" s="190"/>
      <c r="AC44" s="190"/>
      <c r="AD44" s="184">
        <f t="shared" si="38"/>
        <v>1367.211</v>
      </c>
      <c r="AE44" s="184">
        <f t="shared" si="39"/>
        <v>1160.211</v>
      </c>
      <c r="AF44" s="187">
        <v>1160.211</v>
      </c>
      <c r="AG44" s="190"/>
      <c r="AH44" s="184">
        <f t="shared" si="40"/>
        <v>207</v>
      </c>
      <c r="AI44" s="190">
        <v>207</v>
      </c>
      <c r="AJ44" s="190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C44" s="165"/>
    </row>
    <row r="45" spans="1:55">
      <c r="A45" s="176">
        <v>10</v>
      </c>
      <c r="B45" s="186" t="s">
        <v>427</v>
      </c>
      <c r="C45" s="178">
        <f t="shared" si="25"/>
        <v>0</v>
      </c>
      <c r="D45" s="179">
        <f t="shared" si="26"/>
        <v>0</v>
      </c>
      <c r="E45" s="179">
        <f t="shared" si="27"/>
        <v>0</v>
      </c>
      <c r="F45" s="179">
        <f t="shared" si="28"/>
        <v>0</v>
      </c>
      <c r="G45" s="179">
        <f t="shared" si="29"/>
        <v>0</v>
      </c>
      <c r="H45" s="179"/>
      <c r="I45" s="189"/>
      <c r="J45" s="179">
        <f t="shared" si="30"/>
        <v>0</v>
      </c>
      <c r="K45" s="179"/>
      <c r="L45" s="189"/>
      <c r="M45" s="179">
        <f t="shared" si="31"/>
        <v>0</v>
      </c>
      <c r="N45" s="179">
        <f t="shared" si="32"/>
        <v>0</v>
      </c>
      <c r="O45" s="179"/>
      <c r="P45" s="189"/>
      <c r="Q45" s="179">
        <f t="shared" si="33"/>
        <v>0</v>
      </c>
      <c r="R45" s="179"/>
      <c r="S45" s="189"/>
      <c r="T45" s="181">
        <f t="shared" si="23"/>
        <v>0</v>
      </c>
      <c r="U45" s="182">
        <f t="shared" si="34"/>
        <v>0</v>
      </c>
      <c r="V45" s="182">
        <f t="shared" si="35"/>
        <v>0</v>
      </c>
      <c r="W45" s="182">
        <f t="shared" si="24"/>
        <v>0</v>
      </c>
      <c r="X45" s="179">
        <f t="shared" si="36"/>
        <v>0</v>
      </c>
      <c r="Y45" s="179"/>
      <c r="Z45" s="189"/>
      <c r="AA45" s="184">
        <f t="shared" si="37"/>
        <v>0</v>
      </c>
      <c r="AB45" s="190"/>
      <c r="AC45" s="190"/>
      <c r="AD45" s="184">
        <f t="shared" si="38"/>
        <v>0</v>
      </c>
      <c r="AE45" s="184">
        <f t="shared" si="39"/>
        <v>0</v>
      </c>
      <c r="AF45" s="187"/>
      <c r="AG45" s="190"/>
      <c r="AH45" s="182">
        <f t="shared" si="40"/>
        <v>0</v>
      </c>
      <c r="AI45" s="190"/>
      <c r="AJ45" s="190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</row>
    <row r="46" spans="1:55">
      <c r="A46" s="194"/>
      <c r="B46" s="195" t="s">
        <v>38</v>
      </c>
      <c r="C46" s="196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8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200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</row>
    <row r="49" spans="3:3">
      <c r="C49" s="19"/>
    </row>
  </sheetData>
  <mergeCells count="46">
    <mergeCell ref="AR9:AT9"/>
    <mergeCell ref="AU9:AU10"/>
    <mergeCell ref="AV9:AX9"/>
    <mergeCell ref="AY9:BA9"/>
    <mergeCell ref="AE9:AG9"/>
    <mergeCell ref="AH9:AJ9"/>
    <mergeCell ref="AL9:AL10"/>
    <mergeCell ref="AM9:AM10"/>
    <mergeCell ref="AN9:AN10"/>
    <mergeCell ref="AO9:AQ9"/>
    <mergeCell ref="J9:L9"/>
    <mergeCell ref="M9:M10"/>
    <mergeCell ref="N9:P9"/>
    <mergeCell ref="Q9:S9"/>
    <mergeCell ref="U9:U10"/>
    <mergeCell ref="W8:AC8"/>
    <mergeCell ref="AD8:AJ8"/>
    <mergeCell ref="AK8:AK10"/>
    <mergeCell ref="AL8:AM8"/>
    <mergeCell ref="U8:V8"/>
    <mergeCell ref="W9:W10"/>
    <mergeCell ref="X9:Z9"/>
    <mergeCell ref="AA9:AC9"/>
    <mergeCell ref="AD9:AD10"/>
    <mergeCell ref="V9:V10"/>
    <mergeCell ref="A1:B1"/>
    <mergeCell ref="Q1:S1"/>
    <mergeCell ref="A3:BA3"/>
    <mergeCell ref="A4:BA4"/>
    <mergeCell ref="AZ6:BA6"/>
    <mergeCell ref="A7:A10"/>
    <mergeCell ref="B7:B10"/>
    <mergeCell ref="C7:S7"/>
    <mergeCell ref="T7:AJ7"/>
    <mergeCell ref="AK7:BA7"/>
    <mergeCell ref="C8:C10"/>
    <mergeCell ref="D8:E8"/>
    <mergeCell ref="F8:L8"/>
    <mergeCell ref="M8:S8"/>
    <mergeCell ref="T8:T10"/>
    <mergeCell ref="D9:D10"/>
    <mergeCell ref="E9:E10"/>
    <mergeCell ref="F9:F10"/>
    <mergeCell ref="G9:I9"/>
    <mergeCell ref="AN8:AT8"/>
    <mergeCell ref="AU8:BA8"/>
  </mergeCells>
  <dataValidations count="1">
    <dataValidation allowBlank="1" showInputMessage="1" showErrorMessage="1" prompt="ct 135" sqref="I35" xr:uid="{00000000-0002-0000-0B00-000000000000}"/>
  </dataValidations>
  <pageMargins left="0" right="0" top="0" bottom="0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S29"/>
  <sheetViews>
    <sheetView tabSelected="1" workbookViewId="0">
      <selection activeCell="L11" sqref="L11"/>
    </sheetView>
  </sheetViews>
  <sheetFormatPr defaultColWidth="7.7109375" defaultRowHeight="18.75"/>
  <cols>
    <col min="1" max="1" width="3.42578125" style="137" customWidth="1"/>
    <col min="2" max="2" width="37.42578125" style="137" customWidth="1"/>
    <col min="3" max="3" width="14.7109375" style="137" customWidth="1"/>
    <col min="4" max="4" width="12.140625" style="137" customWidth="1"/>
    <col min="5" max="5" width="12.85546875" style="137" customWidth="1"/>
    <col min="6" max="6" width="10.7109375" style="137" customWidth="1"/>
    <col min="7" max="7" width="12.5703125" style="137" customWidth="1"/>
    <col min="8" max="8" width="10.7109375" style="137" customWidth="1"/>
    <col min="9" max="9" width="11.28515625" style="137" customWidth="1"/>
    <col min="10" max="11" width="10.7109375" style="137" customWidth="1"/>
    <col min="12" max="12" width="15.140625" style="137" customWidth="1"/>
    <col min="13" max="13" width="7.7109375" style="137"/>
    <col min="14" max="14" width="8.42578125" style="137" bestFit="1" customWidth="1"/>
    <col min="15" max="256" width="7.7109375" style="137"/>
    <col min="257" max="257" width="3.42578125" style="137" customWidth="1"/>
    <col min="258" max="258" width="14.5703125" style="137" customWidth="1"/>
    <col min="259" max="268" width="10.7109375" style="137" customWidth="1"/>
    <col min="269" max="512" width="7.7109375" style="137"/>
    <col min="513" max="513" width="3.42578125" style="137" customWidth="1"/>
    <col min="514" max="514" width="14.5703125" style="137" customWidth="1"/>
    <col min="515" max="524" width="10.7109375" style="137" customWidth="1"/>
    <col min="525" max="768" width="7.7109375" style="137"/>
    <col min="769" max="769" width="3.42578125" style="137" customWidth="1"/>
    <col min="770" max="770" width="14.5703125" style="137" customWidth="1"/>
    <col min="771" max="780" width="10.7109375" style="137" customWidth="1"/>
    <col min="781" max="1024" width="7.7109375" style="137"/>
    <col min="1025" max="1025" width="3.42578125" style="137" customWidth="1"/>
    <col min="1026" max="1026" width="14.5703125" style="137" customWidth="1"/>
    <col min="1027" max="1036" width="10.7109375" style="137" customWidth="1"/>
    <col min="1037" max="1280" width="7.7109375" style="137"/>
    <col min="1281" max="1281" width="3.42578125" style="137" customWidth="1"/>
    <col min="1282" max="1282" width="14.5703125" style="137" customWidth="1"/>
    <col min="1283" max="1292" width="10.7109375" style="137" customWidth="1"/>
    <col min="1293" max="1536" width="7.7109375" style="137"/>
    <col min="1537" max="1537" width="3.42578125" style="137" customWidth="1"/>
    <col min="1538" max="1538" width="14.5703125" style="137" customWidth="1"/>
    <col min="1539" max="1548" width="10.7109375" style="137" customWidth="1"/>
    <col min="1549" max="1792" width="7.7109375" style="137"/>
    <col min="1793" max="1793" width="3.42578125" style="137" customWidth="1"/>
    <col min="1794" max="1794" width="14.5703125" style="137" customWidth="1"/>
    <col min="1795" max="1804" width="10.7109375" style="137" customWidth="1"/>
    <col min="1805" max="2048" width="7.7109375" style="137"/>
    <col min="2049" max="2049" width="3.42578125" style="137" customWidth="1"/>
    <col min="2050" max="2050" width="14.5703125" style="137" customWidth="1"/>
    <col min="2051" max="2060" width="10.7109375" style="137" customWidth="1"/>
    <col min="2061" max="2304" width="7.7109375" style="137"/>
    <col min="2305" max="2305" width="3.42578125" style="137" customWidth="1"/>
    <col min="2306" max="2306" width="14.5703125" style="137" customWidth="1"/>
    <col min="2307" max="2316" width="10.7109375" style="137" customWidth="1"/>
    <col min="2317" max="2560" width="7.7109375" style="137"/>
    <col min="2561" max="2561" width="3.42578125" style="137" customWidth="1"/>
    <col min="2562" max="2562" width="14.5703125" style="137" customWidth="1"/>
    <col min="2563" max="2572" width="10.7109375" style="137" customWidth="1"/>
    <col min="2573" max="2816" width="7.7109375" style="137"/>
    <col min="2817" max="2817" width="3.42578125" style="137" customWidth="1"/>
    <col min="2818" max="2818" width="14.5703125" style="137" customWidth="1"/>
    <col min="2819" max="2828" width="10.7109375" style="137" customWidth="1"/>
    <col min="2829" max="3072" width="7.7109375" style="137"/>
    <col min="3073" max="3073" width="3.42578125" style="137" customWidth="1"/>
    <col min="3074" max="3074" width="14.5703125" style="137" customWidth="1"/>
    <col min="3075" max="3084" width="10.7109375" style="137" customWidth="1"/>
    <col min="3085" max="3328" width="7.7109375" style="137"/>
    <col min="3329" max="3329" width="3.42578125" style="137" customWidth="1"/>
    <col min="3330" max="3330" width="14.5703125" style="137" customWidth="1"/>
    <col min="3331" max="3340" width="10.7109375" style="137" customWidth="1"/>
    <col min="3341" max="3584" width="7.7109375" style="137"/>
    <col min="3585" max="3585" width="3.42578125" style="137" customWidth="1"/>
    <col min="3586" max="3586" width="14.5703125" style="137" customWidth="1"/>
    <col min="3587" max="3596" width="10.7109375" style="137" customWidth="1"/>
    <col min="3597" max="3840" width="7.7109375" style="137"/>
    <col min="3841" max="3841" width="3.42578125" style="137" customWidth="1"/>
    <col min="3842" max="3842" width="14.5703125" style="137" customWidth="1"/>
    <col min="3843" max="3852" width="10.7109375" style="137" customWidth="1"/>
    <col min="3853" max="4096" width="7.7109375" style="137"/>
    <col min="4097" max="4097" width="3.42578125" style="137" customWidth="1"/>
    <col min="4098" max="4098" width="14.5703125" style="137" customWidth="1"/>
    <col min="4099" max="4108" width="10.7109375" style="137" customWidth="1"/>
    <col min="4109" max="4352" width="7.7109375" style="137"/>
    <col min="4353" max="4353" width="3.42578125" style="137" customWidth="1"/>
    <col min="4354" max="4354" width="14.5703125" style="137" customWidth="1"/>
    <col min="4355" max="4364" width="10.7109375" style="137" customWidth="1"/>
    <col min="4365" max="4608" width="7.7109375" style="137"/>
    <col min="4609" max="4609" width="3.42578125" style="137" customWidth="1"/>
    <col min="4610" max="4610" width="14.5703125" style="137" customWidth="1"/>
    <col min="4611" max="4620" width="10.7109375" style="137" customWidth="1"/>
    <col min="4621" max="4864" width="7.7109375" style="137"/>
    <col min="4865" max="4865" width="3.42578125" style="137" customWidth="1"/>
    <col min="4866" max="4866" width="14.5703125" style="137" customWidth="1"/>
    <col min="4867" max="4876" width="10.7109375" style="137" customWidth="1"/>
    <col min="4877" max="5120" width="7.7109375" style="137"/>
    <col min="5121" max="5121" width="3.42578125" style="137" customWidth="1"/>
    <col min="5122" max="5122" width="14.5703125" style="137" customWidth="1"/>
    <col min="5123" max="5132" width="10.7109375" style="137" customWidth="1"/>
    <col min="5133" max="5376" width="7.7109375" style="137"/>
    <col min="5377" max="5377" width="3.42578125" style="137" customWidth="1"/>
    <col min="5378" max="5378" width="14.5703125" style="137" customWidth="1"/>
    <col min="5379" max="5388" width="10.7109375" style="137" customWidth="1"/>
    <col min="5389" max="5632" width="7.7109375" style="137"/>
    <col min="5633" max="5633" width="3.42578125" style="137" customWidth="1"/>
    <col min="5634" max="5634" width="14.5703125" style="137" customWidth="1"/>
    <col min="5635" max="5644" width="10.7109375" style="137" customWidth="1"/>
    <col min="5645" max="5888" width="7.7109375" style="137"/>
    <col min="5889" max="5889" width="3.42578125" style="137" customWidth="1"/>
    <col min="5890" max="5890" width="14.5703125" style="137" customWidth="1"/>
    <col min="5891" max="5900" width="10.7109375" style="137" customWidth="1"/>
    <col min="5901" max="6144" width="7.7109375" style="137"/>
    <col min="6145" max="6145" width="3.42578125" style="137" customWidth="1"/>
    <col min="6146" max="6146" width="14.5703125" style="137" customWidth="1"/>
    <col min="6147" max="6156" width="10.7109375" style="137" customWidth="1"/>
    <col min="6157" max="6400" width="7.7109375" style="137"/>
    <col min="6401" max="6401" width="3.42578125" style="137" customWidth="1"/>
    <col min="6402" max="6402" width="14.5703125" style="137" customWidth="1"/>
    <col min="6403" max="6412" width="10.7109375" style="137" customWidth="1"/>
    <col min="6413" max="6656" width="7.7109375" style="137"/>
    <col min="6657" max="6657" width="3.42578125" style="137" customWidth="1"/>
    <col min="6658" max="6658" width="14.5703125" style="137" customWidth="1"/>
    <col min="6659" max="6668" width="10.7109375" style="137" customWidth="1"/>
    <col min="6669" max="6912" width="7.7109375" style="137"/>
    <col min="6913" max="6913" width="3.42578125" style="137" customWidth="1"/>
    <col min="6914" max="6914" width="14.5703125" style="137" customWidth="1"/>
    <col min="6915" max="6924" width="10.7109375" style="137" customWidth="1"/>
    <col min="6925" max="7168" width="7.7109375" style="137"/>
    <col min="7169" max="7169" width="3.42578125" style="137" customWidth="1"/>
    <col min="7170" max="7170" width="14.5703125" style="137" customWidth="1"/>
    <col min="7171" max="7180" width="10.7109375" style="137" customWidth="1"/>
    <col min="7181" max="7424" width="7.7109375" style="137"/>
    <col min="7425" max="7425" width="3.42578125" style="137" customWidth="1"/>
    <col min="7426" max="7426" width="14.5703125" style="137" customWidth="1"/>
    <col min="7427" max="7436" width="10.7109375" style="137" customWidth="1"/>
    <col min="7437" max="7680" width="7.7109375" style="137"/>
    <col min="7681" max="7681" width="3.42578125" style="137" customWidth="1"/>
    <col min="7682" max="7682" width="14.5703125" style="137" customWidth="1"/>
    <col min="7683" max="7692" width="10.7109375" style="137" customWidth="1"/>
    <col min="7693" max="7936" width="7.7109375" style="137"/>
    <col min="7937" max="7937" width="3.42578125" style="137" customWidth="1"/>
    <col min="7938" max="7938" width="14.5703125" style="137" customWidth="1"/>
    <col min="7939" max="7948" width="10.7109375" style="137" customWidth="1"/>
    <col min="7949" max="8192" width="7.7109375" style="137"/>
    <col min="8193" max="8193" width="3.42578125" style="137" customWidth="1"/>
    <col min="8194" max="8194" width="14.5703125" style="137" customWidth="1"/>
    <col min="8195" max="8204" width="10.7109375" style="137" customWidth="1"/>
    <col min="8205" max="8448" width="7.7109375" style="137"/>
    <col min="8449" max="8449" width="3.42578125" style="137" customWidth="1"/>
    <col min="8450" max="8450" width="14.5703125" style="137" customWidth="1"/>
    <col min="8451" max="8460" width="10.7109375" style="137" customWidth="1"/>
    <col min="8461" max="8704" width="7.7109375" style="137"/>
    <col min="8705" max="8705" width="3.42578125" style="137" customWidth="1"/>
    <col min="8706" max="8706" width="14.5703125" style="137" customWidth="1"/>
    <col min="8707" max="8716" width="10.7109375" style="137" customWidth="1"/>
    <col min="8717" max="8960" width="7.7109375" style="137"/>
    <col min="8961" max="8961" width="3.42578125" style="137" customWidth="1"/>
    <col min="8962" max="8962" width="14.5703125" style="137" customWidth="1"/>
    <col min="8963" max="8972" width="10.7109375" style="137" customWidth="1"/>
    <col min="8973" max="9216" width="7.7109375" style="137"/>
    <col min="9217" max="9217" width="3.42578125" style="137" customWidth="1"/>
    <col min="9218" max="9218" width="14.5703125" style="137" customWidth="1"/>
    <col min="9219" max="9228" width="10.7109375" style="137" customWidth="1"/>
    <col min="9229" max="9472" width="7.7109375" style="137"/>
    <col min="9473" max="9473" width="3.42578125" style="137" customWidth="1"/>
    <col min="9474" max="9474" width="14.5703125" style="137" customWidth="1"/>
    <col min="9475" max="9484" width="10.7109375" style="137" customWidth="1"/>
    <col min="9485" max="9728" width="7.7109375" style="137"/>
    <col min="9729" max="9729" width="3.42578125" style="137" customWidth="1"/>
    <col min="9730" max="9730" width="14.5703125" style="137" customWidth="1"/>
    <col min="9731" max="9740" width="10.7109375" style="137" customWidth="1"/>
    <col min="9741" max="9984" width="7.7109375" style="137"/>
    <col min="9985" max="9985" width="3.42578125" style="137" customWidth="1"/>
    <col min="9986" max="9986" width="14.5703125" style="137" customWidth="1"/>
    <col min="9987" max="9996" width="10.7109375" style="137" customWidth="1"/>
    <col min="9997" max="10240" width="7.7109375" style="137"/>
    <col min="10241" max="10241" width="3.42578125" style="137" customWidth="1"/>
    <col min="10242" max="10242" width="14.5703125" style="137" customWidth="1"/>
    <col min="10243" max="10252" width="10.7109375" style="137" customWidth="1"/>
    <col min="10253" max="10496" width="7.7109375" style="137"/>
    <col min="10497" max="10497" width="3.42578125" style="137" customWidth="1"/>
    <col min="10498" max="10498" width="14.5703125" style="137" customWidth="1"/>
    <col min="10499" max="10508" width="10.7109375" style="137" customWidth="1"/>
    <col min="10509" max="10752" width="7.7109375" style="137"/>
    <col min="10753" max="10753" width="3.42578125" style="137" customWidth="1"/>
    <col min="10754" max="10754" width="14.5703125" style="137" customWidth="1"/>
    <col min="10755" max="10764" width="10.7109375" style="137" customWidth="1"/>
    <col min="10765" max="11008" width="7.7109375" style="137"/>
    <col min="11009" max="11009" width="3.42578125" style="137" customWidth="1"/>
    <col min="11010" max="11010" width="14.5703125" style="137" customWidth="1"/>
    <col min="11011" max="11020" width="10.7109375" style="137" customWidth="1"/>
    <col min="11021" max="11264" width="7.7109375" style="137"/>
    <col min="11265" max="11265" width="3.42578125" style="137" customWidth="1"/>
    <col min="11266" max="11266" width="14.5703125" style="137" customWidth="1"/>
    <col min="11267" max="11276" width="10.7109375" style="137" customWidth="1"/>
    <col min="11277" max="11520" width="7.7109375" style="137"/>
    <col min="11521" max="11521" width="3.42578125" style="137" customWidth="1"/>
    <col min="11522" max="11522" width="14.5703125" style="137" customWidth="1"/>
    <col min="11523" max="11532" width="10.7109375" style="137" customWidth="1"/>
    <col min="11533" max="11776" width="7.7109375" style="137"/>
    <col min="11777" max="11777" width="3.42578125" style="137" customWidth="1"/>
    <col min="11778" max="11778" width="14.5703125" style="137" customWidth="1"/>
    <col min="11779" max="11788" width="10.7109375" style="137" customWidth="1"/>
    <col min="11789" max="12032" width="7.7109375" style="137"/>
    <col min="12033" max="12033" width="3.42578125" style="137" customWidth="1"/>
    <col min="12034" max="12034" width="14.5703125" style="137" customWidth="1"/>
    <col min="12035" max="12044" width="10.7109375" style="137" customWidth="1"/>
    <col min="12045" max="12288" width="7.7109375" style="137"/>
    <col min="12289" max="12289" width="3.42578125" style="137" customWidth="1"/>
    <col min="12290" max="12290" width="14.5703125" style="137" customWidth="1"/>
    <col min="12291" max="12300" width="10.7109375" style="137" customWidth="1"/>
    <col min="12301" max="12544" width="7.7109375" style="137"/>
    <col min="12545" max="12545" width="3.42578125" style="137" customWidth="1"/>
    <col min="12546" max="12546" width="14.5703125" style="137" customWidth="1"/>
    <col min="12547" max="12556" width="10.7109375" style="137" customWidth="1"/>
    <col min="12557" max="12800" width="7.7109375" style="137"/>
    <col min="12801" max="12801" width="3.42578125" style="137" customWidth="1"/>
    <col min="12802" max="12802" width="14.5703125" style="137" customWidth="1"/>
    <col min="12803" max="12812" width="10.7109375" style="137" customWidth="1"/>
    <col min="12813" max="13056" width="7.7109375" style="137"/>
    <col min="13057" max="13057" width="3.42578125" style="137" customWidth="1"/>
    <col min="13058" max="13058" width="14.5703125" style="137" customWidth="1"/>
    <col min="13059" max="13068" width="10.7109375" style="137" customWidth="1"/>
    <col min="13069" max="13312" width="7.7109375" style="137"/>
    <col min="13313" max="13313" width="3.42578125" style="137" customWidth="1"/>
    <col min="13314" max="13314" width="14.5703125" style="137" customWidth="1"/>
    <col min="13315" max="13324" width="10.7109375" style="137" customWidth="1"/>
    <col min="13325" max="13568" width="7.7109375" style="137"/>
    <col min="13569" max="13569" width="3.42578125" style="137" customWidth="1"/>
    <col min="13570" max="13570" width="14.5703125" style="137" customWidth="1"/>
    <col min="13571" max="13580" width="10.7109375" style="137" customWidth="1"/>
    <col min="13581" max="13824" width="7.7109375" style="137"/>
    <col min="13825" max="13825" width="3.42578125" style="137" customWidth="1"/>
    <col min="13826" max="13826" width="14.5703125" style="137" customWidth="1"/>
    <col min="13827" max="13836" width="10.7109375" style="137" customWidth="1"/>
    <col min="13837" max="14080" width="7.7109375" style="137"/>
    <col min="14081" max="14081" width="3.42578125" style="137" customWidth="1"/>
    <col min="14082" max="14082" width="14.5703125" style="137" customWidth="1"/>
    <col min="14083" max="14092" width="10.7109375" style="137" customWidth="1"/>
    <col min="14093" max="14336" width="7.7109375" style="137"/>
    <col min="14337" max="14337" width="3.42578125" style="137" customWidth="1"/>
    <col min="14338" max="14338" width="14.5703125" style="137" customWidth="1"/>
    <col min="14339" max="14348" width="10.7109375" style="137" customWidth="1"/>
    <col min="14349" max="14592" width="7.7109375" style="137"/>
    <col min="14593" max="14593" width="3.42578125" style="137" customWidth="1"/>
    <col min="14594" max="14594" width="14.5703125" style="137" customWidth="1"/>
    <col min="14595" max="14604" width="10.7109375" style="137" customWidth="1"/>
    <col min="14605" max="14848" width="7.7109375" style="137"/>
    <col min="14849" max="14849" width="3.42578125" style="137" customWidth="1"/>
    <col min="14850" max="14850" width="14.5703125" style="137" customWidth="1"/>
    <col min="14851" max="14860" width="10.7109375" style="137" customWidth="1"/>
    <col min="14861" max="15104" width="7.7109375" style="137"/>
    <col min="15105" max="15105" width="3.42578125" style="137" customWidth="1"/>
    <col min="15106" max="15106" width="14.5703125" style="137" customWidth="1"/>
    <col min="15107" max="15116" width="10.7109375" style="137" customWidth="1"/>
    <col min="15117" max="15360" width="7.7109375" style="137"/>
    <col min="15361" max="15361" width="3.42578125" style="137" customWidth="1"/>
    <col min="15362" max="15362" width="14.5703125" style="137" customWidth="1"/>
    <col min="15363" max="15372" width="10.7109375" style="137" customWidth="1"/>
    <col min="15373" max="15616" width="7.7109375" style="137"/>
    <col min="15617" max="15617" width="3.42578125" style="137" customWidth="1"/>
    <col min="15618" max="15618" width="14.5703125" style="137" customWidth="1"/>
    <col min="15619" max="15628" width="10.7109375" style="137" customWidth="1"/>
    <col min="15629" max="15872" width="7.7109375" style="137"/>
    <col min="15873" max="15873" width="3.42578125" style="137" customWidth="1"/>
    <col min="15874" max="15874" width="14.5703125" style="137" customWidth="1"/>
    <col min="15875" max="15884" width="10.7109375" style="137" customWidth="1"/>
    <col min="15885" max="16128" width="7.7109375" style="137"/>
    <col min="16129" max="16129" width="3.42578125" style="137" customWidth="1"/>
    <col min="16130" max="16130" width="14.5703125" style="137" customWidth="1"/>
    <col min="16131" max="16140" width="10.7109375" style="137" customWidth="1"/>
    <col min="16141" max="16384" width="7.7109375" style="137"/>
  </cols>
  <sheetData>
    <row r="1" spans="1:19">
      <c r="L1" s="138" t="s">
        <v>454</v>
      </c>
      <c r="M1" s="139"/>
    </row>
    <row r="2" spans="1:19" s="140" customFormat="1">
      <c r="A2" s="252" t="s">
        <v>455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9" s="140" customFormat="1">
      <c r="A3" s="252" t="s">
        <v>512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9" s="140" customFormat="1">
      <c r="A4" s="253" t="s">
        <v>511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9" s="140" customFormat="1">
      <c r="A5" s="254"/>
      <c r="B5" s="254"/>
      <c r="C5" s="254"/>
      <c r="D5" s="141"/>
      <c r="E5" s="141"/>
      <c r="F5" s="141"/>
      <c r="G5" s="141"/>
      <c r="H5" s="141"/>
    </row>
    <row r="6" spans="1:19">
      <c r="L6" s="133" t="s">
        <v>29</v>
      </c>
      <c r="M6" s="134"/>
      <c r="N6" s="134"/>
      <c r="O6" s="134"/>
    </row>
    <row r="7" spans="1:19" s="152" customFormat="1">
      <c r="A7" s="251" t="s">
        <v>16</v>
      </c>
      <c r="B7" s="255" t="s">
        <v>456</v>
      </c>
      <c r="C7" s="251" t="s">
        <v>510</v>
      </c>
      <c r="D7" s="251" t="s">
        <v>513</v>
      </c>
      <c r="E7" s="251"/>
      <c r="F7" s="251"/>
      <c r="G7" s="251"/>
      <c r="H7" s="251" t="s">
        <v>514</v>
      </c>
      <c r="I7" s="251"/>
      <c r="J7" s="251"/>
      <c r="K7" s="251"/>
      <c r="L7" s="251" t="s">
        <v>515</v>
      </c>
      <c r="O7" s="140"/>
      <c r="P7" s="140"/>
      <c r="Q7" s="140"/>
      <c r="R7" s="140"/>
      <c r="S7" s="140"/>
    </row>
    <row r="8" spans="1:19" s="152" customFormat="1" ht="36.75" customHeight="1">
      <c r="A8" s="251"/>
      <c r="B8" s="255"/>
      <c r="C8" s="251"/>
      <c r="D8" s="251" t="s">
        <v>457</v>
      </c>
      <c r="E8" s="251"/>
      <c r="F8" s="251" t="s">
        <v>458</v>
      </c>
      <c r="G8" s="251" t="s">
        <v>459</v>
      </c>
      <c r="H8" s="251" t="s">
        <v>457</v>
      </c>
      <c r="I8" s="251"/>
      <c r="J8" s="251" t="s">
        <v>458</v>
      </c>
      <c r="K8" s="251" t="s">
        <v>459</v>
      </c>
      <c r="L8" s="251"/>
      <c r="O8" s="134"/>
      <c r="P8" s="137"/>
      <c r="Q8" s="137"/>
      <c r="R8" s="137"/>
      <c r="S8" s="137"/>
    </row>
    <row r="9" spans="1:19" s="152" customFormat="1">
      <c r="A9" s="251"/>
      <c r="B9" s="255"/>
      <c r="C9" s="251"/>
      <c r="D9" s="251" t="s">
        <v>37</v>
      </c>
      <c r="E9" s="251" t="s">
        <v>507</v>
      </c>
      <c r="F9" s="251"/>
      <c r="G9" s="251"/>
      <c r="H9" s="251" t="s">
        <v>37</v>
      </c>
      <c r="I9" s="251" t="s">
        <v>507</v>
      </c>
      <c r="J9" s="251"/>
      <c r="K9" s="251"/>
      <c r="L9" s="251"/>
      <c r="O9" s="140"/>
      <c r="P9" s="140"/>
      <c r="Q9" s="140"/>
      <c r="R9" s="140"/>
      <c r="S9" s="140"/>
    </row>
    <row r="10" spans="1:19" s="141" customFormat="1" ht="42.75" customHeight="1">
      <c r="A10" s="251"/>
      <c r="B10" s="255"/>
      <c r="C10" s="251"/>
      <c r="D10" s="251"/>
      <c r="E10" s="251"/>
      <c r="F10" s="251"/>
      <c r="G10" s="251"/>
      <c r="H10" s="251"/>
      <c r="I10" s="251"/>
      <c r="J10" s="251"/>
      <c r="K10" s="251"/>
      <c r="L10" s="251"/>
    </row>
    <row r="11" spans="1:19" s="142" customFormat="1" ht="12.75">
      <c r="A11" s="151" t="s">
        <v>18</v>
      </c>
      <c r="B11" s="151" t="s">
        <v>19</v>
      </c>
      <c r="C11" s="151">
        <v>1</v>
      </c>
      <c r="D11" s="151">
        <f>C11+1</f>
        <v>2</v>
      </c>
      <c r="E11" s="151">
        <f>D11+1</f>
        <v>3</v>
      </c>
      <c r="F11" s="151">
        <f>E11+1</f>
        <v>4</v>
      </c>
      <c r="G11" s="151" t="s">
        <v>460</v>
      </c>
      <c r="H11" s="151">
        <v>6</v>
      </c>
      <c r="I11" s="151">
        <f>H11+1</f>
        <v>7</v>
      </c>
      <c r="J11" s="151">
        <f>I11+1</f>
        <v>8</v>
      </c>
      <c r="K11" s="151" t="s">
        <v>461</v>
      </c>
      <c r="L11" s="151" t="s">
        <v>462</v>
      </c>
    </row>
    <row r="12" spans="1:19" s="142" customFormat="1" ht="12.75">
      <c r="A12" s="143"/>
      <c r="B12" s="144" t="s">
        <v>504</v>
      </c>
      <c r="C12" s="145">
        <f>SUM(C13:C29)</f>
        <v>0</v>
      </c>
      <c r="D12" s="145">
        <f t="shared" ref="D12:L12" si="0">SUM(D13:D29)</f>
        <v>0</v>
      </c>
      <c r="E12" s="145">
        <f t="shared" si="0"/>
        <v>0</v>
      </c>
      <c r="F12" s="145">
        <f t="shared" si="0"/>
        <v>0</v>
      </c>
      <c r="G12" s="145">
        <f t="shared" si="0"/>
        <v>0</v>
      </c>
      <c r="H12" s="145">
        <f t="shared" si="0"/>
        <v>0</v>
      </c>
      <c r="I12" s="145">
        <f t="shared" si="0"/>
        <v>0</v>
      </c>
      <c r="J12" s="145">
        <f t="shared" si="0"/>
        <v>0</v>
      </c>
      <c r="K12" s="145">
        <f t="shared" si="0"/>
        <v>0</v>
      </c>
      <c r="L12" s="145">
        <f t="shared" si="0"/>
        <v>0</v>
      </c>
      <c r="N12" s="146"/>
    </row>
    <row r="13" spans="1:19" s="139" customFormat="1" ht="15.75">
      <c r="A13" s="153">
        <v>1</v>
      </c>
      <c r="B13" s="154" t="s">
        <v>489</v>
      </c>
      <c r="C13" s="155"/>
      <c r="D13" s="155"/>
      <c r="E13" s="155"/>
      <c r="F13" s="155"/>
      <c r="G13" s="155">
        <f>D13-F13</f>
        <v>0</v>
      </c>
      <c r="H13" s="155"/>
      <c r="I13" s="155"/>
      <c r="J13" s="155"/>
      <c r="K13" s="155">
        <f>H13-J13</f>
        <v>0</v>
      </c>
      <c r="L13" s="155">
        <f>C13+H13-J13</f>
        <v>0</v>
      </c>
      <c r="N13" s="147"/>
      <c r="O13" s="147"/>
    </row>
    <row r="14" spans="1:19" s="139" customFormat="1" ht="15.75">
      <c r="A14" s="153">
        <v>2</v>
      </c>
      <c r="B14" s="154" t="s">
        <v>464</v>
      </c>
      <c r="C14" s="155"/>
      <c r="D14" s="155"/>
      <c r="E14" s="155"/>
      <c r="F14" s="155"/>
      <c r="G14" s="155">
        <f t="shared" ref="G14:G29" si="1">D14-F14</f>
        <v>0</v>
      </c>
      <c r="H14" s="155"/>
      <c r="I14" s="155"/>
      <c r="J14" s="155"/>
      <c r="K14" s="155">
        <f t="shared" ref="K14:K29" si="2">H14-J14</f>
        <v>0</v>
      </c>
      <c r="L14" s="155">
        <f t="shared" ref="L14:L29" si="3">C14+H14-J14</f>
        <v>0</v>
      </c>
      <c r="N14" s="147"/>
      <c r="O14" s="147"/>
    </row>
    <row r="15" spans="1:19" s="139" customFormat="1" ht="15.75">
      <c r="A15" s="153">
        <v>3</v>
      </c>
      <c r="B15" s="156" t="s">
        <v>490</v>
      </c>
      <c r="C15" s="155"/>
      <c r="D15" s="155"/>
      <c r="E15" s="155"/>
      <c r="F15" s="155"/>
      <c r="G15" s="155">
        <f t="shared" si="1"/>
        <v>0</v>
      </c>
      <c r="H15" s="155"/>
      <c r="I15" s="155"/>
      <c r="J15" s="155"/>
      <c r="K15" s="155">
        <f t="shared" si="2"/>
        <v>0</v>
      </c>
      <c r="L15" s="155">
        <f t="shared" si="3"/>
        <v>0</v>
      </c>
      <c r="N15" s="147"/>
      <c r="O15" s="147"/>
    </row>
    <row r="16" spans="1:19" s="148" customFormat="1">
      <c r="A16" s="153">
        <v>4</v>
      </c>
      <c r="B16" s="154" t="s">
        <v>491</v>
      </c>
      <c r="C16" s="155"/>
      <c r="D16" s="155"/>
      <c r="E16" s="155"/>
      <c r="F16" s="155"/>
      <c r="G16" s="155">
        <f t="shared" si="1"/>
        <v>0</v>
      </c>
      <c r="H16" s="155"/>
      <c r="I16" s="155"/>
      <c r="J16" s="155"/>
      <c r="K16" s="155">
        <f t="shared" si="2"/>
        <v>0</v>
      </c>
      <c r="L16" s="155">
        <f t="shared" si="3"/>
        <v>0</v>
      </c>
      <c r="N16" s="147"/>
      <c r="O16" s="147"/>
    </row>
    <row r="17" spans="1:15" s="148" customFormat="1">
      <c r="A17" s="153">
        <v>5</v>
      </c>
      <c r="B17" s="154" t="s">
        <v>492</v>
      </c>
      <c r="C17" s="155"/>
      <c r="D17" s="155"/>
      <c r="E17" s="155"/>
      <c r="F17" s="155"/>
      <c r="G17" s="155">
        <f t="shared" si="1"/>
        <v>0</v>
      </c>
      <c r="H17" s="155"/>
      <c r="I17" s="155"/>
      <c r="J17" s="155"/>
      <c r="K17" s="155">
        <f t="shared" si="2"/>
        <v>0</v>
      </c>
      <c r="L17" s="155">
        <f t="shared" si="3"/>
        <v>0</v>
      </c>
      <c r="N17" s="147"/>
      <c r="O17" s="147"/>
    </row>
    <row r="18" spans="1:15" s="148" customFormat="1">
      <c r="A18" s="153">
        <v>6</v>
      </c>
      <c r="B18" s="156" t="s">
        <v>493</v>
      </c>
      <c r="C18" s="155"/>
      <c r="D18" s="155"/>
      <c r="E18" s="155"/>
      <c r="F18" s="155"/>
      <c r="G18" s="155">
        <f t="shared" si="1"/>
        <v>0</v>
      </c>
      <c r="H18" s="155"/>
      <c r="I18" s="155"/>
      <c r="J18" s="155"/>
      <c r="K18" s="155">
        <f t="shared" si="2"/>
        <v>0</v>
      </c>
      <c r="L18" s="155">
        <f t="shared" si="3"/>
        <v>0</v>
      </c>
      <c r="N18" s="147"/>
      <c r="O18" s="147"/>
    </row>
    <row r="19" spans="1:15" s="148" customFormat="1">
      <c r="A19" s="153">
        <v>7</v>
      </c>
      <c r="B19" s="156" t="s">
        <v>494</v>
      </c>
      <c r="C19" s="155"/>
      <c r="D19" s="155"/>
      <c r="E19" s="155"/>
      <c r="F19" s="155"/>
      <c r="G19" s="155">
        <f t="shared" si="1"/>
        <v>0</v>
      </c>
      <c r="H19" s="155"/>
      <c r="I19" s="155"/>
      <c r="J19" s="155"/>
      <c r="K19" s="155">
        <f t="shared" si="2"/>
        <v>0</v>
      </c>
      <c r="L19" s="155">
        <f t="shared" si="3"/>
        <v>0</v>
      </c>
      <c r="N19" s="147"/>
      <c r="O19" s="147"/>
    </row>
    <row r="20" spans="1:15" s="148" customFormat="1">
      <c r="A20" s="153">
        <v>8</v>
      </c>
      <c r="B20" s="156" t="s">
        <v>488</v>
      </c>
      <c r="C20" s="155"/>
      <c r="D20" s="155"/>
      <c r="E20" s="155"/>
      <c r="F20" s="155"/>
      <c r="G20" s="155">
        <f t="shared" si="1"/>
        <v>0</v>
      </c>
      <c r="H20" s="155"/>
      <c r="I20" s="155"/>
      <c r="J20" s="155"/>
      <c r="K20" s="155">
        <f t="shared" si="2"/>
        <v>0</v>
      </c>
      <c r="L20" s="155">
        <f t="shared" si="3"/>
        <v>0</v>
      </c>
      <c r="M20" s="149"/>
      <c r="N20" s="150"/>
      <c r="O20" s="150"/>
    </row>
    <row r="21" spans="1:15" s="148" customFormat="1">
      <c r="A21" s="153">
        <v>9</v>
      </c>
      <c r="B21" s="154" t="s">
        <v>495</v>
      </c>
      <c r="C21" s="155"/>
      <c r="D21" s="155"/>
      <c r="E21" s="155"/>
      <c r="F21" s="155"/>
      <c r="G21" s="155">
        <f t="shared" si="1"/>
        <v>0</v>
      </c>
      <c r="H21" s="155"/>
      <c r="I21" s="155"/>
      <c r="J21" s="155"/>
      <c r="K21" s="155">
        <f t="shared" si="2"/>
        <v>0</v>
      </c>
      <c r="L21" s="155">
        <f t="shared" si="3"/>
        <v>0</v>
      </c>
      <c r="N21" s="147"/>
      <c r="O21" s="147"/>
    </row>
    <row r="22" spans="1:15" s="148" customFormat="1">
      <c r="A22" s="153">
        <v>10</v>
      </c>
      <c r="B22" s="156" t="s">
        <v>496</v>
      </c>
      <c r="C22" s="155"/>
      <c r="D22" s="155"/>
      <c r="E22" s="155"/>
      <c r="F22" s="155"/>
      <c r="G22" s="155">
        <f t="shared" si="1"/>
        <v>0</v>
      </c>
      <c r="H22" s="155"/>
      <c r="I22" s="155"/>
      <c r="J22" s="155"/>
      <c r="K22" s="155">
        <f t="shared" si="2"/>
        <v>0</v>
      </c>
      <c r="L22" s="155">
        <f t="shared" si="3"/>
        <v>0</v>
      </c>
      <c r="N22" s="147"/>
      <c r="O22" s="147"/>
    </row>
    <row r="23" spans="1:15" s="148" customFormat="1">
      <c r="A23" s="153">
        <v>11</v>
      </c>
      <c r="B23" s="154" t="s">
        <v>497</v>
      </c>
      <c r="C23" s="155"/>
      <c r="D23" s="155"/>
      <c r="E23" s="155"/>
      <c r="F23" s="155"/>
      <c r="G23" s="155">
        <f t="shared" si="1"/>
        <v>0</v>
      </c>
      <c r="H23" s="155"/>
      <c r="I23" s="155"/>
      <c r="J23" s="155"/>
      <c r="K23" s="155">
        <f t="shared" si="2"/>
        <v>0</v>
      </c>
      <c r="L23" s="155">
        <f t="shared" si="3"/>
        <v>0</v>
      </c>
      <c r="N23" s="147"/>
      <c r="O23" s="147"/>
    </row>
    <row r="24" spans="1:15" s="148" customFormat="1">
      <c r="A24" s="153">
        <v>12</v>
      </c>
      <c r="B24" s="156" t="s">
        <v>498</v>
      </c>
      <c r="C24" s="155"/>
      <c r="D24" s="155"/>
      <c r="E24" s="155"/>
      <c r="F24" s="155"/>
      <c r="G24" s="155">
        <f t="shared" si="1"/>
        <v>0</v>
      </c>
      <c r="H24" s="155"/>
      <c r="I24" s="155"/>
      <c r="J24" s="155"/>
      <c r="K24" s="155">
        <f t="shared" si="2"/>
        <v>0</v>
      </c>
      <c r="L24" s="155">
        <f t="shared" si="3"/>
        <v>0</v>
      </c>
      <c r="N24" s="147"/>
      <c r="O24" s="147"/>
    </row>
    <row r="25" spans="1:15">
      <c r="A25" s="153">
        <v>13</v>
      </c>
      <c r="B25" s="156" t="s">
        <v>499</v>
      </c>
      <c r="C25" s="157"/>
      <c r="D25" s="157"/>
      <c r="E25" s="155"/>
      <c r="F25" s="157"/>
      <c r="G25" s="155">
        <f t="shared" si="1"/>
        <v>0</v>
      </c>
      <c r="H25" s="157"/>
      <c r="I25" s="157"/>
      <c r="J25" s="157"/>
      <c r="K25" s="155">
        <f t="shared" si="2"/>
        <v>0</v>
      </c>
      <c r="L25" s="155">
        <f t="shared" si="3"/>
        <v>0</v>
      </c>
      <c r="N25" s="147"/>
      <c r="O25" s="147"/>
    </row>
    <row r="26" spans="1:15">
      <c r="A26" s="153">
        <v>14</v>
      </c>
      <c r="B26" s="154" t="s">
        <v>500</v>
      </c>
      <c r="C26" s="157"/>
      <c r="D26" s="157"/>
      <c r="E26" s="155"/>
      <c r="F26" s="157"/>
      <c r="G26" s="155">
        <f t="shared" si="1"/>
        <v>0</v>
      </c>
      <c r="H26" s="157"/>
      <c r="I26" s="157"/>
      <c r="J26" s="157"/>
      <c r="K26" s="155">
        <f t="shared" si="2"/>
        <v>0</v>
      </c>
      <c r="L26" s="155">
        <f t="shared" si="3"/>
        <v>0</v>
      </c>
      <c r="N26" s="147"/>
      <c r="O26" s="147"/>
    </row>
    <row r="27" spans="1:15">
      <c r="A27" s="153">
        <v>15</v>
      </c>
      <c r="B27" s="154" t="s">
        <v>501</v>
      </c>
      <c r="C27" s="157"/>
      <c r="D27" s="157"/>
      <c r="E27" s="157"/>
      <c r="F27" s="157"/>
      <c r="G27" s="155">
        <f t="shared" si="1"/>
        <v>0</v>
      </c>
      <c r="H27" s="157"/>
      <c r="I27" s="157"/>
      <c r="J27" s="157"/>
      <c r="K27" s="155">
        <f t="shared" si="2"/>
        <v>0</v>
      </c>
      <c r="L27" s="155">
        <f t="shared" si="3"/>
        <v>0</v>
      </c>
      <c r="N27" s="147"/>
      <c r="O27" s="147"/>
    </row>
    <row r="28" spans="1:15">
      <c r="A28" s="153">
        <v>16</v>
      </c>
      <c r="B28" s="156" t="s">
        <v>502</v>
      </c>
      <c r="C28" s="157"/>
      <c r="D28" s="157"/>
      <c r="E28" s="157"/>
      <c r="F28" s="157"/>
      <c r="G28" s="155">
        <f t="shared" si="1"/>
        <v>0</v>
      </c>
      <c r="H28" s="157"/>
      <c r="I28" s="157"/>
      <c r="J28" s="157"/>
      <c r="K28" s="155">
        <f t="shared" si="2"/>
        <v>0</v>
      </c>
      <c r="L28" s="155">
        <f t="shared" si="3"/>
        <v>0</v>
      </c>
      <c r="N28" s="147"/>
      <c r="O28" s="147"/>
    </row>
    <row r="29" spans="1:15">
      <c r="A29" s="158">
        <v>17</v>
      </c>
      <c r="B29" s="159" t="s">
        <v>503</v>
      </c>
      <c r="C29" s="160"/>
      <c r="D29" s="160"/>
      <c r="E29" s="160"/>
      <c r="F29" s="160"/>
      <c r="G29" s="161">
        <f t="shared" si="1"/>
        <v>0</v>
      </c>
      <c r="H29" s="160"/>
      <c r="I29" s="160"/>
      <c r="J29" s="160"/>
      <c r="K29" s="161">
        <f t="shared" si="2"/>
        <v>0</v>
      </c>
      <c r="L29" s="161">
        <f t="shared" si="3"/>
        <v>0</v>
      </c>
      <c r="N29" s="147"/>
      <c r="O29" s="147"/>
    </row>
  </sheetData>
  <mergeCells count="20">
    <mergeCell ref="D8:E8"/>
    <mergeCell ref="F8:F10"/>
    <mergeCell ref="G8:G10"/>
    <mergeCell ref="H8:I8"/>
    <mergeCell ref="J8:J10"/>
    <mergeCell ref="A2:L2"/>
    <mergeCell ref="A3:L3"/>
    <mergeCell ref="A4:L4"/>
    <mergeCell ref="A5:C5"/>
    <mergeCell ref="A7:A10"/>
    <mergeCell ref="B7:B10"/>
    <mergeCell ref="C7:C10"/>
    <mergeCell ref="D7:G7"/>
    <mergeCell ref="H7:K7"/>
    <mergeCell ref="L7:L10"/>
    <mergeCell ref="K8:K10"/>
    <mergeCell ref="D9:D10"/>
    <mergeCell ref="E9:E10"/>
    <mergeCell ref="H9:H10"/>
    <mergeCell ref="I9:I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Thu nội địa</vt:lpstr>
      <vt:lpstr>Bieu 54</vt:lpstr>
      <vt:lpstr>Bieu 61_Hien</vt:lpstr>
      <vt:lpstr>Biêu 63</vt:lpstr>
      <vt:lpstr>'Bieu 61_Hien'!Print_Area</vt:lpstr>
      <vt:lpstr>'Bieu 54'!Print_Titles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2023-04-21T09:21:15Z</dcterms:modified>
</cp:coreProperties>
</file>